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492" activeTab="1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<sst xmlns="http://schemas.openxmlformats.org/spreadsheetml/2006/main" count="97" uniqueCount="80">
  <si>
    <t>Grup</t>
  </si>
  <si>
    <t>SITUATIA POZITIEI FINANCIARE</t>
  </si>
  <si>
    <t>∆  31.03.2019</t>
  </si>
  <si>
    <t>mii lei</t>
  </si>
  <si>
    <t>Vs 31.12.2018</t>
  </si>
  <si>
    <t>Plasamente la bănci</t>
  </si>
  <si>
    <t>Credite şi creanţe - titluri</t>
  </si>
  <si>
    <t>Active financiare detinute in vederea tranzactionarii, din care:</t>
  </si>
  <si>
    <t>Credite şi avansuri acordate clienţilor – net(*)</t>
  </si>
  <si>
    <t>Active financiare evaluate la valoarea justa prin alte elemente ale rezultatului global</t>
  </si>
  <si>
    <t>Active financiare evaluate obligatoriu la valoarea justa prin profit si pierdere</t>
  </si>
  <si>
    <t>Active financiare evaluate la cost amortizat - instrumente de datorie</t>
  </si>
  <si>
    <t>Investiţii în participaţii</t>
  </si>
  <si>
    <t>Imobilizari corporale si investitii imobiliare</t>
  </si>
  <si>
    <t>Imobilizari necorporale</t>
  </si>
  <si>
    <t>Fond Comercial</t>
  </si>
  <si>
    <t>Creante privind impozitul amanat</t>
  </si>
  <si>
    <t>Alte active financiare</t>
  </si>
  <si>
    <t>Alte active nefinanciare</t>
  </si>
  <si>
    <t>Total active</t>
  </si>
  <si>
    <t>Depozite de la bănci</t>
  </si>
  <si>
    <t>Depozite de la clienţi</t>
  </si>
  <si>
    <t>Imprumuturi de la bănci şi alte instituţii financiare</t>
  </si>
  <si>
    <t>Datorii subordonate</t>
  </si>
  <si>
    <t>Datorii privind impozitul curent</t>
  </si>
  <si>
    <t>Provizioane pentru alte riscuri si angajamente de creditare</t>
  </si>
  <si>
    <t>Datorii financiare deţinute in vederea tranzacţionarii</t>
  </si>
  <si>
    <t>Alte datorii financiare (*)</t>
  </si>
  <si>
    <t>Alte datorii nefinanciare</t>
  </si>
  <si>
    <t>Total datorii</t>
  </si>
  <si>
    <t>Capitaluri proprii</t>
  </si>
  <si>
    <t xml:space="preserve">Capital social </t>
  </si>
  <si>
    <t>Acţiuni proprii</t>
  </si>
  <si>
    <t>Prime de capital</t>
  </si>
  <si>
    <t>Rezultat reportat</t>
  </si>
  <si>
    <t>Alte rezerve</t>
  </si>
  <si>
    <t>Total capitaluri proprii</t>
  </si>
  <si>
    <t>Interese care nu controleaza</t>
  </si>
  <si>
    <t>Total datorii şi capitaluri proprii</t>
  </si>
  <si>
    <t xml:space="preserve">mii lei </t>
  </si>
  <si>
    <t>∆  Mar 19</t>
  </si>
  <si>
    <t>vs. Mar 18</t>
  </si>
  <si>
    <t xml:space="preserve">Venituri din dobânzi </t>
  </si>
  <si>
    <t xml:space="preserve">Cheltuieli cu dobânzile </t>
  </si>
  <si>
    <t>Venituri nete din dobânzi</t>
  </si>
  <si>
    <t>Venituri din speze şi comisioane</t>
  </si>
  <si>
    <t>Cheltuieli cu speze şi comisioane</t>
  </si>
  <si>
    <t>Venituri nete din speze şi comisioane</t>
  </si>
  <si>
    <t>`</t>
  </si>
  <si>
    <t>Venit net din tranzacţionare</t>
  </si>
  <si>
    <t>Pierdere neta (-) /Câștig net realizat aferent activelor financiare evaluate prin rezultatul global</t>
  </si>
  <si>
    <t>Câștig net/Pierdere neta (-) realizata aferent activelor financiare evaluate obligatoriu prin profit si pierdere</t>
  </si>
  <si>
    <t>Contributia la Fondul de Garantare Depozite</t>
  </si>
  <si>
    <t>Alte venituri din exploatare</t>
  </si>
  <si>
    <t>Venituri operaţionale</t>
  </si>
  <si>
    <t>Cheltuieli cu personalul</t>
  </si>
  <si>
    <t>Cheltuieli cu amortizarea</t>
  </si>
  <si>
    <t>Alte cheltuieli operaţionale</t>
  </si>
  <si>
    <t>Cheltuieli operaţionale</t>
  </si>
  <si>
    <t>Profitul înainte de impozitare</t>
  </si>
  <si>
    <t>Venit/(Cheltuiala) cu impozitul pe profit</t>
  </si>
  <si>
    <t>Profit net</t>
  </si>
  <si>
    <t xml:space="preserve">     Instrumente derivate</t>
  </si>
  <si>
    <t xml:space="preserve">    Instrumente de datorie</t>
  </si>
  <si>
    <t xml:space="preserve">     Instrumente de capitaluri proprii</t>
  </si>
  <si>
    <t>Nota: Informaţiile financiare la data de 31.03.2019 nu sunt auditate sau revizuite, iar la 31.12.2018 sunt auditate.</t>
  </si>
  <si>
    <t xml:space="preserve">DIRECTOR GENERAL ADJUNCT </t>
  </si>
  <si>
    <t>DIRECTOR RAPORTĂRI</t>
  </si>
  <si>
    <t>GEORGE CĂLINESCU</t>
  </si>
  <si>
    <t>MIRCEA ŞTEFĂNESCU</t>
  </si>
  <si>
    <t>LA 31 MARTIE 2019</t>
  </si>
  <si>
    <t>Numerar şi disponibilităţi la Banca Centrală</t>
  </si>
  <si>
    <t>(*) Include si datoriile financiare catre detinatorii de unitati de fond</t>
  </si>
  <si>
    <t>Bancă</t>
  </si>
  <si>
    <t>(*) La nivel de Grup include si impactul activitatii de leasing</t>
  </si>
  <si>
    <r>
      <t xml:space="preserve">Nota: </t>
    </r>
    <r>
      <rPr>
        <i/>
        <sz val="8"/>
        <rFont val="Georgia"/>
        <family val="1"/>
      </rPr>
      <t>Informaţiile financiare la data de 31.03.2019 și 31.03.2018 nu sunt auditate sau revizuite.</t>
    </r>
  </si>
  <si>
    <t>DIRECTOR GENERAL ADJUNCT</t>
  </si>
  <si>
    <t xml:space="preserve">Cheltuieli(-) /Venituri nete cu ajustările pentru active, provizioane pentru alte riscuri şi angajamente de creditare </t>
  </si>
  <si>
    <t>CONTUL DE PROFIT ŞI PIERDERE CONSOLIDAT SI INDIVIDUAL LA 31 MARTIE 2019</t>
  </si>
  <si>
    <t>SITUAŢIA CONSOLIDATĂ SI INDIVIDUALĂ A POZIŢIEI FINANCIARE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</si>
</sst>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i/>
      <sz val="8"/>
      <name val="Georgia"/>
      <family val="1"/>
    </font>
    <font>
      <b/>
      <sz val="11"/>
      <name val="Trebuchet MS"/>
      <family val="2"/>
    </font>
    <font>
      <b/>
      <sz val="11"/>
      <name val="Georgia"/>
      <family val="1"/>
    </font>
    <font>
      <b/>
      <i/>
      <sz val="8"/>
      <name val="Georg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i/>
      <sz val="10"/>
      <color indexed="8"/>
      <name val="Georgia"/>
      <family val="1"/>
    </font>
    <font>
      <i/>
      <sz val="10"/>
      <color indexed="63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i/>
      <sz val="10"/>
      <color theme="1" tint="0.24998000264167786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 vertical="top"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horizontal="right" vertical="center" wrapText="1"/>
    </xf>
    <xf numFmtId="10" fontId="49" fillId="0" borderId="0" xfId="60" applyNumberFormat="1" applyFont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9" fillId="0" borderId="0" xfId="0" applyFont="1" applyAlignment="1">
      <alignment vertical="center" wrapText="1"/>
    </xf>
    <xf numFmtId="3" fontId="49" fillId="0" borderId="0" xfId="42" applyNumberFormat="1" applyFont="1" applyAlignment="1">
      <alignment horizontal="right" vertical="center" wrapText="1"/>
    </xf>
    <xf numFmtId="3" fontId="4" fillId="0" borderId="0" xfId="42" applyNumberFormat="1" applyFont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0" fillId="0" borderId="0" xfId="0" applyFont="1" applyAlignment="1">
      <alignment horizontal="left" vertical="center" indent="2"/>
    </xf>
    <xf numFmtId="3" fontId="50" fillId="0" borderId="12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justify" vertical="center" wrapText="1"/>
    </xf>
    <xf numFmtId="4" fontId="50" fillId="0" borderId="0" xfId="0" applyNumberFormat="1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 horizontal="right" vertical="center" wrapText="1"/>
    </xf>
    <xf numFmtId="3" fontId="50" fillId="0" borderId="11" xfId="0" applyNumberFormat="1" applyFont="1" applyBorder="1" applyAlignment="1">
      <alignment horizontal="right" vertical="center" wrapText="1"/>
    </xf>
    <xf numFmtId="3" fontId="50" fillId="0" borderId="0" xfId="0" applyNumberFormat="1" applyFont="1" applyBorder="1" applyAlignment="1">
      <alignment horizontal="right" vertical="center" wrapText="1"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justify" vertical="center" wrapText="1"/>
      <protection/>
    </xf>
    <xf numFmtId="10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 vertical="center" wrapText="1"/>
      <protection/>
    </xf>
    <xf numFmtId="3" fontId="2" fillId="0" borderId="0" xfId="56" applyNumberFormat="1" applyFont="1" applyAlignment="1">
      <alignment/>
      <protection/>
    </xf>
    <xf numFmtId="3" fontId="6" fillId="0" borderId="0" xfId="56" applyNumberFormat="1" applyFont="1" applyAlignment="1">
      <alignment vertical="center" wrapText="1"/>
      <protection/>
    </xf>
    <xf numFmtId="10" fontId="6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 horizontal="right" vertical="center" wrapText="1"/>
      <protection/>
    </xf>
    <xf numFmtId="3" fontId="6" fillId="0" borderId="0" xfId="56" applyNumberFormat="1" applyFont="1" applyAlignment="1">
      <alignment horizontal="right" vertical="center" wrapText="1"/>
      <protection/>
    </xf>
    <xf numFmtId="3" fontId="6" fillId="0" borderId="12" xfId="56" applyNumberFormat="1" applyFont="1" applyBorder="1" applyAlignment="1">
      <alignment horizontal="right" vertical="center" wrapText="1"/>
      <protection/>
    </xf>
    <xf numFmtId="3" fontId="6" fillId="0" borderId="13" xfId="56" applyNumberFormat="1" applyFont="1" applyBorder="1" applyAlignment="1">
      <alignment horizontal="right" vertical="center" wrapText="1"/>
      <protection/>
    </xf>
    <xf numFmtId="0" fontId="2" fillId="0" borderId="0" xfId="56" applyFont="1" applyAlignment="1">
      <alignment vertical="center" wrapText="1"/>
      <protection/>
    </xf>
    <xf numFmtId="3" fontId="2" fillId="0" borderId="14" xfId="56" applyNumberFormat="1" applyFont="1" applyBorder="1" applyAlignment="1">
      <alignment horizontal="right" vertical="center"/>
      <protection/>
    </xf>
    <xf numFmtId="3" fontId="2" fillId="0" borderId="0" xfId="56" applyNumberFormat="1" applyFont="1" applyAlignment="1">
      <alignment horizontal="right" vertical="center"/>
      <protection/>
    </xf>
    <xf numFmtId="165" fontId="6" fillId="0" borderId="0" xfId="44" applyNumberFormat="1" applyFont="1" applyAlignment="1">
      <alignment horizontal="right" vertical="center" wrapText="1"/>
    </xf>
    <xf numFmtId="10" fontId="49" fillId="0" borderId="11" xfId="60" applyNumberFormat="1" applyFont="1" applyBorder="1" applyAlignment="1">
      <alignment horizontal="right" vertical="center" wrapText="1"/>
    </xf>
    <xf numFmtId="0" fontId="51" fillId="0" borderId="0" xfId="0" applyFont="1" applyAlignment="1">
      <alignment vertical="center" wrapText="1"/>
    </xf>
    <xf numFmtId="10" fontId="50" fillId="0" borderId="13" xfId="60" applyNumberFormat="1" applyFont="1" applyBorder="1" applyAlignment="1">
      <alignment horizontal="right" vertical="center" wrapText="1"/>
    </xf>
    <xf numFmtId="0" fontId="50" fillId="0" borderId="0" xfId="0" applyFont="1" applyAlignment="1">
      <alignment vertical="center"/>
    </xf>
    <xf numFmtId="0" fontId="2" fillId="33" borderId="0" xfId="59" applyFont="1" applyFill="1" applyBorder="1" applyAlignment="1">
      <alignment wrapText="1"/>
      <protection/>
    </xf>
    <xf numFmtId="0" fontId="2" fillId="0" borderId="0" xfId="0" applyFont="1" applyAlignment="1">
      <alignment vertical="center" wrapText="1"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0" fontId="2" fillId="0" borderId="0" xfId="56" applyFont="1" applyAlignment="1">
      <alignment vertical="center"/>
      <protection/>
    </xf>
    <xf numFmtId="10" fontId="6" fillId="0" borderId="13" xfId="56" applyNumberFormat="1" applyFont="1" applyBorder="1" applyAlignment="1">
      <alignment vertical="center" wrapText="1"/>
      <protection/>
    </xf>
    <xf numFmtId="0" fontId="52" fillId="0" borderId="0" xfId="56" applyFont="1" applyAlignment="1">
      <alignment vertical="center" wrapText="1"/>
      <protection/>
    </xf>
    <xf numFmtId="0" fontId="50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0" fontId="50" fillId="0" borderId="12" xfId="6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50" fillId="0" borderId="15" xfId="0" applyFont="1" applyBorder="1" applyAlignment="1">
      <alignment horizontal="center" vertical="center" wrapText="1"/>
    </xf>
    <xf numFmtId="10" fontId="51" fillId="0" borderId="0" xfId="60" applyNumberFormat="1" applyFont="1" applyAlignment="1">
      <alignment horizontal="right" vertical="center" wrapText="1"/>
    </xf>
    <xf numFmtId="10" fontId="6" fillId="0" borderId="13" xfId="60" applyNumberFormat="1" applyFont="1" applyBorder="1" applyAlignment="1">
      <alignment horizontal="right" vertical="center" wrapText="1"/>
    </xf>
    <xf numFmtId="10" fontId="2" fillId="0" borderId="11" xfId="60" applyNumberFormat="1" applyFont="1" applyBorder="1" applyAlignment="1">
      <alignment horizontal="right" vertical="center" wrapText="1"/>
    </xf>
    <xf numFmtId="10" fontId="6" fillId="0" borderId="12" xfId="60" applyNumberFormat="1" applyFont="1" applyBorder="1" applyAlignment="1">
      <alignment horizontal="right" vertical="center" wrapText="1"/>
    </xf>
    <xf numFmtId="10" fontId="6" fillId="0" borderId="12" xfId="56" applyNumberFormat="1" applyFont="1" applyBorder="1" applyAlignment="1">
      <alignment vertical="center" wrapText="1"/>
      <protection/>
    </xf>
    <xf numFmtId="3" fontId="2" fillId="0" borderId="0" xfId="0" applyNumberFormat="1" applyFont="1" applyAlignment="1">
      <alignment horizontal="right" vertical="center" wrapText="1"/>
    </xf>
    <xf numFmtId="10" fontId="2" fillId="0" borderId="0" xfId="60" applyNumberFormat="1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6" fillId="0" borderId="0" xfId="56" applyFont="1" applyAlignment="1">
      <alignment/>
      <protection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5" fontId="50" fillId="0" borderId="0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56" applyFont="1" applyAlignment="1">
      <alignment horizontal="justify" vertical="center" wrapText="1"/>
      <protection/>
    </xf>
    <xf numFmtId="0" fontId="7" fillId="0" borderId="11" xfId="56" applyFont="1" applyBorder="1" applyAlignment="1">
      <alignment horizontal="justify" vertical="center" wrapText="1"/>
      <protection/>
    </xf>
    <xf numFmtId="15" fontId="6" fillId="0" borderId="0" xfId="56" applyNumberFormat="1" applyFont="1" applyAlignment="1">
      <alignment vertical="center" wrapText="1"/>
      <protection/>
    </xf>
    <xf numFmtId="0" fontId="6" fillId="0" borderId="11" xfId="56" applyFont="1" applyBorder="1" applyAlignment="1">
      <alignment vertical="center" wrapText="1"/>
      <protection/>
    </xf>
    <xf numFmtId="0" fontId="6" fillId="0" borderId="0" xfId="56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7"/>
  <sheetViews>
    <sheetView zoomScale="90" zoomScaleNormal="90" zoomScalePageLayoutView="0" workbookViewId="0" topLeftCell="A49">
      <selection activeCell="A79" sqref="A79"/>
    </sheetView>
  </sheetViews>
  <sheetFormatPr defaultColWidth="9.140625" defaultRowHeight="12.75"/>
  <cols>
    <col min="1" max="1" width="81.140625" style="1" customWidth="1"/>
    <col min="2" max="3" width="13.28125" style="1" customWidth="1"/>
    <col min="4" max="4" width="13.57421875" style="1" customWidth="1"/>
    <col min="5" max="5" width="4.00390625" style="1" customWidth="1"/>
    <col min="6" max="6" width="12.8515625" style="1" bestFit="1" customWidth="1"/>
    <col min="7" max="7" width="13.7109375" style="1" customWidth="1"/>
    <col min="8" max="8" width="12.421875" style="1" customWidth="1"/>
    <col min="9" max="16384" width="9.140625" style="1" customWidth="1"/>
  </cols>
  <sheetData>
    <row r="1" spans="1:4" ht="12.75">
      <c r="A1" s="72" t="s">
        <v>79</v>
      </c>
      <c r="B1" s="73"/>
      <c r="C1" s="73"/>
      <c r="D1" s="73"/>
    </row>
    <row r="2" spans="1:4" ht="12.75">
      <c r="A2" s="72" t="s">
        <v>70</v>
      </c>
      <c r="B2" s="73"/>
      <c r="C2" s="73"/>
      <c r="D2" s="73"/>
    </row>
    <row r="3" ht="13.5">
      <c r="A3" s="56"/>
    </row>
    <row r="4" spans="1:8" ht="16.5" customHeight="1">
      <c r="A4" s="52"/>
      <c r="B4" s="68" t="s">
        <v>0</v>
      </c>
      <c r="C4" s="68"/>
      <c r="D4" s="69"/>
      <c r="F4" s="68" t="s">
        <v>73</v>
      </c>
      <c r="G4" s="68"/>
      <c r="H4" s="69"/>
    </row>
    <row r="5" spans="1:8" ht="26.25">
      <c r="A5" s="52" t="s">
        <v>1</v>
      </c>
      <c r="B5" s="70">
        <v>43555</v>
      </c>
      <c r="C5" s="70">
        <v>43465</v>
      </c>
      <c r="D5" s="52" t="s">
        <v>2</v>
      </c>
      <c r="F5" s="70">
        <v>43555</v>
      </c>
      <c r="G5" s="70">
        <v>43465</v>
      </c>
      <c r="H5" s="52" t="s">
        <v>2</v>
      </c>
    </row>
    <row r="6" spans="1:8" ht="26.25">
      <c r="A6" s="52" t="s">
        <v>3</v>
      </c>
      <c r="B6" s="71"/>
      <c r="C6" s="71"/>
      <c r="D6" s="57" t="s">
        <v>4</v>
      </c>
      <c r="F6" s="71"/>
      <c r="G6" s="71"/>
      <c r="H6" s="57" t="s">
        <v>4</v>
      </c>
    </row>
    <row r="7" spans="1:8" ht="12.75">
      <c r="A7" s="2" t="s">
        <v>71</v>
      </c>
      <c r="B7" s="3">
        <v>11241500</v>
      </c>
      <c r="C7" s="3">
        <v>10322121</v>
      </c>
      <c r="D7" s="4">
        <f>B7/C7-1</f>
        <v>0.08906880669195805</v>
      </c>
      <c r="E7" s="5"/>
      <c r="F7" s="3">
        <v>10144911</v>
      </c>
      <c r="G7" s="3">
        <v>9083471</v>
      </c>
      <c r="H7" s="4">
        <f>F7/G7-1</f>
        <v>0.11685400878144492</v>
      </c>
    </row>
    <row r="8" spans="1:8" ht="12.75">
      <c r="A8" s="6" t="s">
        <v>5</v>
      </c>
      <c r="B8" s="7">
        <v>5999466</v>
      </c>
      <c r="C8" s="3">
        <v>4650137</v>
      </c>
      <c r="D8" s="4">
        <f aca="true" t="shared" si="0" ref="D8:D25">B8/C8-1</f>
        <v>0.2901697304832094</v>
      </c>
      <c r="E8" s="5"/>
      <c r="F8" s="7">
        <v>5301228</v>
      </c>
      <c r="G8" s="3">
        <v>4000416</v>
      </c>
      <c r="H8" s="4">
        <f aca="true" t="shared" si="1" ref="H8:H25">F8/G8-1</f>
        <v>0.3251691824050298</v>
      </c>
    </row>
    <row r="9" spans="1:8" ht="12.75">
      <c r="A9" s="6" t="s">
        <v>6</v>
      </c>
      <c r="B9" s="7">
        <v>416792</v>
      </c>
      <c r="C9" s="3">
        <v>436947</v>
      </c>
      <c r="D9" s="4">
        <f t="shared" si="0"/>
        <v>-0.04612687579958208</v>
      </c>
      <c r="E9" s="5"/>
      <c r="F9" s="7">
        <v>41072</v>
      </c>
      <c r="G9" s="3">
        <v>431099</v>
      </c>
      <c r="H9" s="4">
        <f t="shared" si="1"/>
        <v>-0.9047272204296462</v>
      </c>
    </row>
    <row r="10" spans="1:8" ht="12.75">
      <c r="A10" s="6" t="s">
        <v>7</v>
      </c>
      <c r="B10" s="7">
        <f>SUM(B11:B13)</f>
        <v>188466</v>
      </c>
      <c r="C10" s="7">
        <f>SUM(C11:C13)</f>
        <v>213527</v>
      </c>
      <c r="D10" s="4">
        <f t="shared" si="0"/>
        <v>-0.11736689036983616</v>
      </c>
      <c r="E10" s="5"/>
      <c r="F10" s="3">
        <v>17126</v>
      </c>
      <c r="G10" s="3">
        <v>15648</v>
      </c>
      <c r="H10" s="4">
        <f t="shared" si="1"/>
        <v>0.09445296523517377</v>
      </c>
    </row>
    <row r="11" spans="1:8" ht="12.75">
      <c r="A11" s="41" t="s">
        <v>62</v>
      </c>
      <c r="B11" s="8">
        <v>3250</v>
      </c>
      <c r="C11" s="8">
        <v>3066</v>
      </c>
      <c r="D11" s="58">
        <f>B11/C11-1</f>
        <v>0.060013046314416174</v>
      </c>
      <c r="E11" s="5"/>
      <c r="F11" s="8">
        <v>3250</v>
      </c>
      <c r="G11" s="8">
        <v>3066</v>
      </c>
      <c r="H11" s="58">
        <f t="shared" si="1"/>
        <v>0.060013046314416174</v>
      </c>
    </row>
    <row r="12" spans="1:8" ht="12.75">
      <c r="A12" s="41" t="s">
        <v>64</v>
      </c>
      <c r="B12" s="8">
        <v>83652</v>
      </c>
      <c r="C12" s="8">
        <v>112481</v>
      </c>
      <c r="D12" s="58">
        <f t="shared" si="0"/>
        <v>-0.2563010641797281</v>
      </c>
      <c r="E12" s="5"/>
      <c r="F12" s="8">
        <v>0</v>
      </c>
      <c r="G12" s="8">
        <v>0</v>
      </c>
      <c r="H12" s="58"/>
    </row>
    <row r="13" spans="1:8" ht="12.75">
      <c r="A13" s="41" t="s">
        <v>63</v>
      </c>
      <c r="B13" s="8">
        <v>101564</v>
      </c>
      <c r="C13" s="8">
        <v>97980</v>
      </c>
      <c r="D13" s="58">
        <f t="shared" si="0"/>
        <v>0.0365788936517657</v>
      </c>
      <c r="E13" s="5"/>
      <c r="F13" s="8">
        <v>13876</v>
      </c>
      <c r="G13" s="8">
        <v>12582</v>
      </c>
      <c r="H13" s="58">
        <f t="shared" si="1"/>
        <v>0.10284533460499135</v>
      </c>
    </row>
    <row r="14" spans="1:8" ht="13.5" thickBot="1">
      <c r="A14" s="2" t="s">
        <v>8</v>
      </c>
      <c r="B14" s="9">
        <v>38608953</v>
      </c>
      <c r="C14" s="9">
        <v>37817084</v>
      </c>
      <c r="D14" s="40">
        <f t="shared" si="0"/>
        <v>0.02093945159811894</v>
      </c>
      <c r="E14" s="5"/>
      <c r="F14" s="9">
        <v>37043534</v>
      </c>
      <c r="G14" s="9">
        <v>36355974</v>
      </c>
      <c r="H14" s="40">
        <f t="shared" si="1"/>
        <v>0.01891188501785157</v>
      </c>
    </row>
    <row r="15" spans="1:8" ht="12.75">
      <c r="A15" s="44" t="s">
        <v>10</v>
      </c>
      <c r="B15" s="3">
        <v>498211</v>
      </c>
      <c r="C15" s="3">
        <v>456127</v>
      </c>
      <c r="D15" s="4">
        <f>B15/C15-1</f>
        <v>0.09226377741286962</v>
      </c>
      <c r="E15" s="5"/>
      <c r="F15" s="3">
        <v>653581</v>
      </c>
      <c r="G15" s="3">
        <v>609638</v>
      </c>
      <c r="H15" s="4">
        <f t="shared" si="1"/>
        <v>0.0720804805474724</v>
      </c>
    </row>
    <row r="16" spans="1:8" ht="12.75">
      <c r="A16" s="44" t="s">
        <v>9</v>
      </c>
      <c r="B16" s="3">
        <v>19628986</v>
      </c>
      <c r="C16" s="3">
        <v>21374708</v>
      </c>
      <c r="D16" s="4">
        <f>B16/C16-1</f>
        <v>-0.08167232038912531</v>
      </c>
      <c r="E16" s="5"/>
      <c r="F16" s="3">
        <v>19617476</v>
      </c>
      <c r="G16" s="3">
        <v>21363908</v>
      </c>
      <c r="H16" s="4">
        <f t="shared" si="1"/>
        <v>-0.08174684144867128</v>
      </c>
    </row>
    <row r="17" spans="1:8" ht="12.75">
      <c r="A17" s="44" t="s">
        <v>11</v>
      </c>
      <c r="B17" s="3">
        <v>681153</v>
      </c>
      <c r="C17" s="3">
        <v>645471</v>
      </c>
      <c r="D17" s="4">
        <f t="shared" si="0"/>
        <v>0.05528056256594027</v>
      </c>
      <c r="E17" s="5"/>
      <c r="F17" s="3">
        <v>0</v>
      </c>
      <c r="G17" s="3">
        <v>0</v>
      </c>
      <c r="H17" s="4"/>
    </row>
    <row r="18" spans="1:8" ht="12.75">
      <c r="A18" s="45" t="s">
        <v>12</v>
      </c>
      <c r="B18" s="3">
        <v>0</v>
      </c>
      <c r="C18" s="3">
        <v>0</v>
      </c>
      <c r="D18" s="4"/>
      <c r="E18" s="5"/>
      <c r="F18" s="3">
        <v>537677</v>
      </c>
      <c r="G18" s="3">
        <v>537677</v>
      </c>
      <c r="H18" s="4">
        <f t="shared" si="1"/>
        <v>0</v>
      </c>
    </row>
    <row r="19" spans="1:8" ht="12.75">
      <c r="A19" s="45" t="s">
        <v>13</v>
      </c>
      <c r="B19" s="3">
        <v>1092267</v>
      </c>
      <c r="C19" s="3">
        <v>593903</v>
      </c>
      <c r="D19" s="4">
        <f t="shared" si="0"/>
        <v>0.8391336632413038</v>
      </c>
      <c r="E19" s="5"/>
      <c r="F19" s="3">
        <v>943043</v>
      </c>
      <c r="G19" s="3">
        <v>482321</v>
      </c>
      <c r="H19" s="4">
        <f t="shared" si="1"/>
        <v>0.9552186199647124</v>
      </c>
    </row>
    <row r="20" spans="1:8" ht="12.75">
      <c r="A20" s="45" t="s">
        <v>14</v>
      </c>
      <c r="B20" s="3">
        <v>285602</v>
      </c>
      <c r="C20" s="3">
        <v>283219</v>
      </c>
      <c r="D20" s="4">
        <f>B20/C20-1</f>
        <v>0.008413983525116686</v>
      </c>
      <c r="E20" s="5"/>
      <c r="F20" s="3">
        <v>255335</v>
      </c>
      <c r="G20" s="3">
        <v>253847</v>
      </c>
      <c r="H20" s="4">
        <f t="shared" si="1"/>
        <v>0.005861798642489369</v>
      </c>
    </row>
    <row r="21" spans="1:8" ht="12.75">
      <c r="A21" s="6" t="s">
        <v>15</v>
      </c>
      <c r="B21" s="3">
        <v>4295</v>
      </c>
      <c r="C21" s="3">
        <v>4295</v>
      </c>
      <c r="D21" s="4">
        <f t="shared" si="0"/>
        <v>0</v>
      </c>
      <c r="E21" s="5"/>
      <c r="F21" s="3">
        <v>0</v>
      </c>
      <c r="G21" s="3">
        <v>0</v>
      </c>
      <c r="H21" s="4"/>
    </row>
    <row r="22" spans="1:8" ht="13.5">
      <c r="A22" s="10" t="s">
        <v>16</v>
      </c>
      <c r="B22" s="3">
        <v>46521</v>
      </c>
      <c r="C22" s="3">
        <v>73920</v>
      </c>
      <c r="D22" s="4">
        <f t="shared" si="0"/>
        <v>-0.37065746753246753</v>
      </c>
      <c r="E22" s="5"/>
      <c r="F22" s="3">
        <v>23845</v>
      </c>
      <c r="G22" s="3">
        <v>48687</v>
      </c>
      <c r="H22" s="4">
        <f t="shared" si="1"/>
        <v>-0.5102388727997207</v>
      </c>
    </row>
    <row r="23" spans="1:8" ht="13.5">
      <c r="A23" s="10" t="s">
        <v>17</v>
      </c>
      <c r="B23" s="3">
        <v>806113</v>
      </c>
      <c r="C23" s="3">
        <v>843237</v>
      </c>
      <c r="D23" s="4">
        <f t="shared" si="0"/>
        <v>-0.04402558236889509</v>
      </c>
      <c r="E23" s="5"/>
      <c r="F23" s="3">
        <v>804091</v>
      </c>
      <c r="G23" s="3">
        <v>811065</v>
      </c>
      <c r="H23" s="4">
        <f t="shared" si="1"/>
        <v>-0.008598571014653555</v>
      </c>
    </row>
    <row r="24" spans="1:8" ht="14.25" thickBot="1">
      <c r="A24" s="10" t="s">
        <v>18</v>
      </c>
      <c r="B24" s="9">
        <v>165937</v>
      </c>
      <c r="C24" s="9">
        <v>182058</v>
      </c>
      <c r="D24" s="4">
        <f t="shared" si="0"/>
        <v>-0.08854870425908223</v>
      </c>
      <c r="E24" s="5"/>
      <c r="F24" s="9">
        <v>105328</v>
      </c>
      <c r="G24" s="9">
        <v>125163</v>
      </c>
      <c r="H24" s="4">
        <f t="shared" si="1"/>
        <v>-0.1584733507506212</v>
      </c>
    </row>
    <row r="25" spans="1:8" ht="13.5" thickBot="1">
      <c r="A25" s="11" t="s">
        <v>19</v>
      </c>
      <c r="B25" s="12">
        <f>SUM(B7:B10)+SUM(B14:B24)</f>
        <v>79664262</v>
      </c>
      <c r="C25" s="12">
        <f>SUM(C7:C10)+SUM(C14:C24)</f>
        <v>77896754</v>
      </c>
      <c r="D25" s="42">
        <f t="shared" si="0"/>
        <v>0.022690393491877625</v>
      </c>
      <c r="E25" s="5"/>
      <c r="F25" s="12">
        <f>SUM(F7:F10)+SUM(F14:F24)</f>
        <v>75488247</v>
      </c>
      <c r="G25" s="12">
        <f>SUM(G7:G10)+SUM(G14:G24)</f>
        <v>74118914</v>
      </c>
      <c r="H25" s="59">
        <f t="shared" si="1"/>
        <v>0.01847481197579337</v>
      </c>
    </row>
    <row r="26" spans="1:4" ht="13.5" thickTop="1">
      <c r="A26" s="13"/>
      <c r="B26" s="14"/>
      <c r="C26" s="14"/>
      <c r="D26" s="15"/>
    </row>
    <row r="27" spans="1:4" ht="12.75">
      <c r="A27" s="53" t="s">
        <v>74</v>
      </c>
      <c r="B27" s="14"/>
      <c r="C27" s="14"/>
      <c r="D27" s="15"/>
    </row>
    <row r="28" spans="1:4" ht="12.75">
      <c r="A28" s="13"/>
      <c r="B28" s="14"/>
      <c r="C28" s="14"/>
      <c r="D28" s="15"/>
    </row>
    <row r="29" spans="1:8" ht="16.5" customHeight="1">
      <c r="A29" s="51"/>
      <c r="B29" s="68" t="s">
        <v>0</v>
      </c>
      <c r="C29" s="68"/>
      <c r="D29" s="69"/>
      <c r="F29" s="68" t="s">
        <v>73</v>
      </c>
      <c r="G29" s="68"/>
      <c r="H29" s="69"/>
    </row>
    <row r="30" spans="1:8" ht="26.25">
      <c r="A30" s="52" t="s">
        <v>1</v>
      </c>
      <c r="B30" s="70">
        <v>43555</v>
      </c>
      <c r="C30" s="70">
        <v>43465</v>
      </c>
      <c r="D30" s="52" t="s">
        <v>2</v>
      </c>
      <c r="F30" s="70">
        <v>43555</v>
      </c>
      <c r="G30" s="70">
        <v>43465</v>
      </c>
      <c r="H30" s="52" t="s">
        <v>2</v>
      </c>
    </row>
    <row r="31" spans="1:8" ht="26.25">
      <c r="A31" s="52" t="s">
        <v>3</v>
      </c>
      <c r="B31" s="71"/>
      <c r="C31" s="71"/>
      <c r="D31" s="57" t="s">
        <v>4</v>
      </c>
      <c r="F31" s="71"/>
      <c r="G31" s="71"/>
      <c r="H31" s="57" t="s">
        <v>4</v>
      </c>
    </row>
    <row r="32" spans="1:8" ht="12.75">
      <c r="A32" s="17" t="s">
        <v>20</v>
      </c>
      <c r="B32" s="3">
        <v>264670</v>
      </c>
      <c r="C32" s="3">
        <v>195348</v>
      </c>
      <c r="D32" s="4">
        <f aca="true" t="shared" si="2" ref="D32:D51">B32/C32-1</f>
        <v>0.35486413989393295</v>
      </c>
      <c r="E32" s="5"/>
      <c r="F32" s="3">
        <v>277251</v>
      </c>
      <c r="G32" s="3">
        <v>207608</v>
      </c>
      <c r="H32" s="4">
        <f aca="true" t="shared" si="3" ref="H32:H41">F32/G32-1</f>
        <v>0.33545431775268786</v>
      </c>
    </row>
    <row r="33" spans="1:8" ht="12.75">
      <c r="A33" s="17" t="s">
        <v>21</v>
      </c>
      <c r="B33" s="3">
        <v>65278294</v>
      </c>
      <c r="C33" s="3">
        <v>65160466</v>
      </c>
      <c r="D33" s="4">
        <f t="shared" si="2"/>
        <v>0.0018082743607144014</v>
      </c>
      <c r="E33" s="5"/>
      <c r="F33" s="3">
        <v>62692757</v>
      </c>
      <c r="G33" s="3">
        <v>62522369</v>
      </c>
      <c r="H33" s="4">
        <f t="shared" si="3"/>
        <v>0.0027252326283413453</v>
      </c>
    </row>
    <row r="34" spans="1:8" ht="12.75">
      <c r="A34" s="2" t="s">
        <v>22</v>
      </c>
      <c r="B34" s="3">
        <v>1494193</v>
      </c>
      <c r="C34" s="3">
        <v>1703551</v>
      </c>
      <c r="D34" s="4">
        <f t="shared" si="2"/>
        <v>-0.12289505861579719</v>
      </c>
      <c r="E34" s="5"/>
      <c r="F34" s="3">
        <v>980305</v>
      </c>
      <c r="G34" s="3">
        <v>1185556</v>
      </c>
      <c r="H34" s="4">
        <f t="shared" si="3"/>
        <v>-0.1731263643387575</v>
      </c>
    </row>
    <row r="35" spans="1:8" ht="12.75">
      <c r="A35" s="6" t="s">
        <v>23</v>
      </c>
      <c r="B35" s="3">
        <v>1711311</v>
      </c>
      <c r="C35" s="3">
        <v>1655377</v>
      </c>
      <c r="D35" s="4">
        <f t="shared" si="2"/>
        <v>0.03378928183730956</v>
      </c>
      <c r="E35" s="5"/>
      <c r="F35" s="3">
        <v>1707414</v>
      </c>
      <c r="G35" s="3">
        <v>1651518</v>
      </c>
      <c r="H35" s="4">
        <f t="shared" si="3"/>
        <v>0.03384522602841744</v>
      </c>
    </row>
    <row r="36" spans="1:8" ht="12.75">
      <c r="A36" s="17" t="s">
        <v>25</v>
      </c>
      <c r="B36" s="3">
        <v>481896</v>
      </c>
      <c r="C36" s="3">
        <v>472722</v>
      </c>
      <c r="D36" s="4">
        <f t="shared" si="2"/>
        <v>0.019406754921497127</v>
      </c>
      <c r="E36" s="5"/>
      <c r="F36" s="3">
        <v>454974</v>
      </c>
      <c r="G36" s="3">
        <v>444673</v>
      </c>
      <c r="H36" s="4">
        <f t="shared" si="3"/>
        <v>0.023165337225331983</v>
      </c>
    </row>
    <row r="37" spans="1:8" ht="12.75">
      <c r="A37" s="17" t="s">
        <v>26</v>
      </c>
      <c r="B37" s="3">
        <v>8589</v>
      </c>
      <c r="C37" s="3">
        <v>4226</v>
      </c>
      <c r="D37" s="4">
        <f t="shared" si="2"/>
        <v>1.0324183625177472</v>
      </c>
      <c r="E37" s="5"/>
      <c r="F37" s="3">
        <v>8589</v>
      </c>
      <c r="G37" s="3">
        <v>4226</v>
      </c>
      <c r="H37" s="4">
        <f t="shared" si="3"/>
        <v>1.0324183625177472</v>
      </c>
    </row>
    <row r="38" spans="1:8" ht="12.75">
      <c r="A38" s="17" t="s">
        <v>24</v>
      </c>
      <c r="B38" s="3">
        <v>66443</v>
      </c>
      <c r="C38" s="3">
        <v>40953</v>
      </c>
      <c r="D38" s="4">
        <f>B38/C38-1</f>
        <v>0.622420823871267</v>
      </c>
      <c r="E38" s="5"/>
      <c r="F38" s="3">
        <v>66158</v>
      </c>
      <c r="G38" s="3">
        <v>43935</v>
      </c>
      <c r="H38" s="4">
        <f t="shared" si="3"/>
        <v>0.5058154091271196</v>
      </c>
    </row>
    <row r="39" spans="1:8" ht="13.5">
      <c r="A39" s="10" t="s">
        <v>27</v>
      </c>
      <c r="B39" s="3">
        <v>1769465</v>
      </c>
      <c r="C39" s="3">
        <v>650623</v>
      </c>
      <c r="D39" s="4">
        <f t="shared" si="2"/>
        <v>1.7196471689442272</v>
      </c>
      <c r="E39" s="5"/>
      <c r="F39" s="3">
        <v>1627572</v>
      </c>
      <c r="G39" s="3">
        <v>532941</v>
      </c>
      <c r="H39" s="4">
        <f t="shared" si="3"/>
        <v>2.05394405759737</v>
      </c>
    </row>
    <row r="40" spans="1:8" ht="14.25" thickBot="1">
      <c r="A40" s="10" t="s">
        <v>28</v>
      </c>
      <c r="B40" s="9">
        <v>88408</v>
      </c>
      <c r="C40" s="9">
        <v>133415</v>
      </c>
      <c r="D40" s="4">
        <f t="shared" si="2"/>
        <v>-0.3373458756511637</v>
      </c>
      <c r="E40" s="5"/>
      <c r="F40" s="9">
        <v>69804</v>
      </c>
      <c r="G40" s="9">
        <v>114872</v>
      </c>
      <c r="H40" s="4">
        <f t="shared" si="3"/>
        <v>-0.3923323351208301</v>
      </c>
    </row>
    <row r="41" spans="1:8" ht="13.5" thickBot="1">
      <c r="A41" s="43" t="s">
        <v>29</v>
      </c>
      <c r="B41" s="12">
        <f>SUM(B32:B40)</f>
        <v>71163269</v>
      </c>
      <c r="C41" s="12">
        <f>SUM(C32:C40)</f>
        <v>70016681</v>
      </c>
      <c r="D41" s="42">
        <f t="shared" si="2"/>
        <v>0.016375926188217926</v>
      </c>
      <c r="E41" s="5"/>
      <c r="F41" s="12">
        <f>SUM(F32:F40)</f>
        <v>67884824</v>
      </c>
      <c r="G41" s="12">
        <f>SUM(G32:G40)</f>
        <v>66707698</v>
      </c>
      <c r="H41" s="59">
        <f t="shared" si="3"/>
        <v>0.0176460293982863</v>
      </c>
    </row>
    <row r="42" spans="1:5" ht="13.5" thickTop="1">
      <c r="A42" s="16"/>
      <c r="B42" s="3"/>
      <c r="C42" s="3"/>
      <c r="D42" s="4"/>
      <c r="E42" s="5"/>
    </row>
    <row r="43" spans="1:5" ht="12.75">
      <c r="A43" s="13" t="s">
        <v>30</v>
      </c>
      <c r="B43" s="18"/>
      <c r="C43" s="18"/>
      <c r="D43" s="4"/>
      <c r="E43" s="5"/>
    </row>
    <row r="44" spans="1:8" ht="12.75">
      <c r="A44" s="17" t="s">
        <v>31</v>
      </c>
      <c r="B44" s="3">
        <v>4901594</v>
      </c>
      <c r="C44" s="3">
        <v>4898982</v>
      </c>
      <c r="D44" s="4">
        <f t="shared" si="2"/>
        <v>0.00053317199369185</v>
      </c>
      <c r="E44" s="5"/>
      <c r="F44" s="3">
        <v>4901594</v>
      </c>
      <c r="G44" s="3">
        <v>4898982</v>
      </c>
      <c r="H44" s="4">
        <f aca="true" t="shared" si="4" ref="H44:H49">F44/G44-1</f>
        <v>0.00053317199369185</v>
      </c>
    </row>
    <row r="45" spans="1:8" ht="12.75">
      <c r="A45" s="2" t="s">
        <v>32</v>
      </c>
      <c r="B45" s="3">
        <v>-78547</v>
      </c>
      <c r="C45" s="3">
        <v>-38558</v>
      </c>
      <c r="D45" s="4">
        <f t="shared" si="2"/>
        <v>1.0371129207946472</v>
      </c>
      <c r="E45" s="5"/>
      <c r="F45" s="3">
        <v>-63260</v>
      </c>
      <c r="G45" s="3">
        <v>-23271</v>
      </c>
      <c r="H45" s="4">
        <f t="shared" si="4"/>
        <v>1.7184048816123072</v>
      </c>
    </row>
    <row r="46" spans="1:8" ht="12.75">
      <c r="A46" s="17" t="s">
        <v>33</v>
      </c>
      <c r="B46" s="3">
        <v>27643</v>
      </c>
      <c r="C46" s="3">
        <v>28381</v>
      </c>
      <c r="D46" s="4">
        <f t="shared" si="2"/>
        <v>-0.026003312074979745</v>
      </c>
      <c r="E46" s="5"/>
      <c r="F46" s="3">
        <v>28396</v>
      </c>
      <c r="G46" s="3">
        <v>28381</v>
      </c>
      <c r="H46" s="4">
        <f t="shared" si="4"/>
        <v>0.0005285226031499501</v>
      </c>
    </row>
    <row r="47" spans="1:8" ht="12.75">
      <c r="A47" s="2" t="s">
        <v>34</v>
      </c>
      <c r="B47" s="3">
        <v>2758066</v>
      </c>
      <c r="C47" s="3">
        <v>2257065</v>
      </c>
      <c r="D47" s="4">
        <f t="shared" si="2"/>
        <v>0.22197012491886592</v>
      </c>
      <c r="E47" s="5"/>
      <c r="F47" s="3">
        <v>2532804</v>
      </c>
      <c r="G47" s="3">
        <v>1933587</v>
      </c>
      <c r="H47" s="4">
        <f t="shared" si="4"/>
        <v>0.3098991666783031</v>
      </c>
    </row>
    <row r="48" spans="1:8" ht="12.75">
      <c r="A48" s="17" t="s">
        <v>35</v>
      </c>
      <c r="B48" s="3">
        <v>582055</v>
      </c>
      <c r="C48" s="3">
        <v>441666</v>
      </c>
      <c r="D48" s="4">
        <f t="shared" si="2"/>
        <v>0.31786236658470424</v>
      </c>
      <c r="E48" s="5"/>
      <c r="F48" s="3">
        <v>573537</v>
      </c>
      <c r="G48" s="3">
        <v>573537</v>
      </c>
      <c r="H48" s="4">
        <f t="shared" si="4"/>
        <v>0</v>
      </c>
    </row>
    <row r="49" spans="1:8" ht="13.5" thickBot="1">
      <c r="A49" s="43" t="s">
        <v>36</v>
      </c>
      <c r="B49" s="19">
        <f>SUM(B44:B48)</f>
        <v>8190811</v>
      </c>
      <c r="C49" s="19">
        <f>SUM(C44:C48)</f>
        <v>7587536</v>
      </c>
      <c r="D49" s="40">
        <f t="shared" si="2"/>
        <v>0.07950868371497677</v>
      </c>
      <c r="E49" s="5"/>
      <c r="F49" s="19">
        <f>SUM(F44:F48)</f>
        <v>7973071</v>
      </c>
      <c r="G49" s="19">
        <f>SUM(G44:G48)</f>
        <v>7411216</v>
      </c>
      <c r="H49" s="60">
        <f t="shared" si="4"/>
        <v>0.07581144578703425</v>
      </c>
    </row>
    <row r="50" spans="1:7" ht="12.75">
      <c r="A50" s="2" t="s">
        <v>37</v>
      </c>
      <c r="B50" s="20">
        <v>310182</v>
      </c>
      <c r="C50" s="20">
        <v>292537</v>
      </c>
      <c r="D50" s="4">
        <f t="shared" si="2"/>
        <v>0.06031715646225955</v>
      </c>
      <c r="E50" s="5"/>
      <c r="F50" s="1">
        <v>0</v>
      </c>
      <c r="G50" s="1">
        <v>0</v>
      </c>
    </row>
    <row r="51" spans="1:8" ht="13.5" thickBot="1">
      <c r="A51" s="43" t="s">
        <v>38</v>
      </c>
      <c r="B51" s="12">
        <f>B49+B41+B50</f>
        <v>79664262</v>
      </c>
      <c r="C51" s="12">
        <f>C49+C41+C50</f>
        <v>77896754</v>
      </c>
      <c r="D51" s="55">
        <f t="shared" si="2"/>
        <v>0.022690393491877625</v>
      </c>
      <c r="E51" s="5"/>
      <c r="F51" s="12">
        <v>75857895</v>
      </c>
      <c r="G51" s="12">
        <v>74118914</v>
      </c>
      <c r="H51" s="61">
        <f>F51/G51-1</f>
        <v>0.023462041011556023</v>
      </c>
    </row>
    <row r="52" ht="13.5" thickTop="1"/>
    <row r="53" spans="1:3" ht="12.75">
      <c r="A53" s="53" t="s">
        <v>72</v>
      </c>
      <c r="B53" s="5"/>
      <c r="C53" s="5"/>
    </row>
    <row r="54" spans="1:4" ht="12.75">
      <c r="A54" s="53" t="s">
        <v>65</v>
      </c>
      <c r="B54" s="5"/>
      <c r="C54" s="5"/>
      <c r="D54" s="5"/>
    </row>
    <row r="55" spans="2:3" ht="12.75">
      <c r="B55" s="5"/>
      <c r="C55" s="5"/>
    </row>
    <row r="56" spans="1:6" ht="14.25">
      <c r="A56" s="54" t="s">
        <v>66</v>
      </c>
      <c r="C56" s="54"/>
      <c r="F56" s="54" t="s">
        <v>67</v>
      </c>
    </row>
    <row r="57" spans="1:6" ht="14.25">
      <c r="A57" s="54" t="s">
        <v>68</v>
      </c>
      <c r="C57" s="54"/>
      <c r="F57" s="54" t="s">
        <v>69</v>
      </c>
    </row>
  </sheetData>
  <sheetProtection password="E73A" sheet="1" objects="1" scenarios="1"/>
  <mergeCells count="14">
    <mergeCell ref="B4:D4"/>
    <mergeCell ref="B5:B6"/>
    <mergeCell ref="C5:C6"/>
    <mergeCell ref="G30:G31"/>
    <mergeCell ref="B29:D29"/>
    <mergeCell ref="B30:B31"/>
    <mergeCell ref="C30:C31"/>
    <mergeCell ref="A1:D1"/>
    <mergeCell ref="A2:D2"/>
    <mergeCell ref="F4:H4"/>
    <mergeCell ref="F5:F6"/>
    <mergeCell ref="G5:G6"/>
    <mergeCell ref="F29:H29"/>
    <mergeCell ref="F30:F31"/>
  </mergeCells>
  <printOptions/>
  <pageMargins left="0.7" right="0.7" top="0.75" bottom="0.75" header="0.3" footer="0.3"/>
  <pageSetup fitToHeight="1" fitToWidth="1" horizontalDpi="600" verticalDpi="600" orientation="landscape" scale="64" r:id="rId1"/>
  <headerFooter>
    <oddFooter>&amp;L&amp;1#&amp;"Calibri"&amp;10&amp;K000000Clasificare BT: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4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69.57421875" style="22" customWidth="1"/>
    <col min="2" max="3" width="11.140625" style="22" bestFit="1" customWidth="1"/>
    <col min="4" max="4" width="12.421875" style="22" customWidth="1"/>
    <col min="5" max="5" width="4.7109375" style="22" customWidth="1"/>
    <col min="6" max="6" width="13.421875" style="22" customWidth="1"/>
    <col min="7" max="8" width="13.00390625" style="22" customWidth="1"/>
    <col min="9" max="9" width="7.28125" style="22" bestFit="1" customWidth="1"/>
    <col min="10" max="10" width="5.140625" style="22" bestFit="1" customWidth="1"/>
    <col min="11" max="16384" width="9.140625" style="22" customWidth="1"/>
  </cols>
  <sheetData>
    <row r="1" ht="12.75">
      <c r="A1" s="67" t="s">
        <v>78</v>
      </c>
    </row>
    <row r="4" spans="1:8" ht="15" customHeight="1">
      <c r="A4" s="21"/>
      <c r="B4" s="78" t="s">
        <v>0</v>
      </c>
      <c r="C4" s="73"/>
      <c r="D4" s="73"/>
      <c r="F4" s="68" t="s">
        <v>73</v>
      </c>
      <c r="G4" s="68"/>
      <c r="H4" s="69"/>
    </row>
    <row r="5" spans="1:8" ht="12.75">
      <c r="A5" s="74" t="s">
        <v>39</v>
      </c>
      <c r="B5" s="76">
        <v>43555</v>
      </c>
      <c r="C5" s="76">
        <v>43190</v>
      </c>
      <c r="D5" s="23" t="s">
        <v>40</v>
      </c>
      <c r="F5" s="76">
        <v>43555</v>
      </c>
      <c r="G5" s="76">
        <v>43190</v>
      </c>
      <c r="H5" s="23" t="s">
        <v>40</v>
      </c>
    </row>
    <row r="6" spans="1:8" ht="13.5" thickBot="1">
      <c r="A6" s="75"/>
      <c r="B6" s="77"/>
      <c r="C6" s="77"/>
      <c r="D6" s="24" t="s">
        <v>41</v>
      </c>
      <c r="F6" s="77"/>
      <c r="G6" s="77"/>
      <c r="H6" s="24" t="s">
        <v>41</v>
      </c>
    </row>
    <row r="7" spans="1:8" ht="12.75">
      <c r="A7" s="25" t="s">
        <v>42</v>
      </c>
      <c r="B7" s="28">
        <v>877736</v>
      </c>
      <c r="C7" s="27">
        <v>606252</v>
      </c>
      <c r="D7" s="26">
        <f aca="true" t="shared" si="0" ref="D7:D12">B7/C7-1</f>
        <v>0.4478071824917691</v>
      </c>
      <c r="E7" s="29"/>
      <c r="F7" s="29">
        <v>777810</v>
      </c>
      <c r="G7" s="29">
        <v>578648</v>
      </c>
      <c r="H7" s="26">
        <f>F7/G7-1</f>
        <v>0.34418506587770104</v>
      </c>
    </row>
    <row r="8" spans="1:8" ht="12.75">
      <c r="A8" s="25" t="s">
        <v>43</v>
      </c>
      <c r="B8" s="28">
        <v>-128375</v>
      </c>
      <c r="C8" s="27">
        <v>-63000</v>
      </c>
      <c r="D8" s="26">
        <f t="shared" si="0"/>
        <v>1.0376984126984126</v>
      </c>
      <c r="E8" s="29"/>
      <c r="F8" s="29">
        <v>-112621</v>
      </c>
      <c r="G8" s="29">
        <v>-60413</v>
      </c>
      <c r="H8" s="26">
        <f>F8/G8-1</f>
        <v>0.8641848608743152</v>
      </c>
    </row>
    <row r="9" spans="1:8" ht="12.75">
      <c r="A9" s="46" t="s">
        <v>44</v>
      </c>
      <c r="B9" s="30">
        <f>SUM(B7:B8)</f>
        <v>749361</v>
      </c>
      <c r="C9" s="30">
        <f>SUM(C7:C8)</f>
        <v>543252</v>
      </c>
      <c r="D9" s="31">
        <f t="shared" si="0"/>
        <v>0.3793985111881779</v>
      </c>
      <c r="E9" s="29"/>
      <c r="F9" s="30">
        <f>SUM(F7:F8)</f>
        <v>665189</v>
      </c>
      <c r="G9" s="30">
        <f>SUM(G7:G8)</f>
        <v>518235</v>
      </c>
      <c r="H9" s="31">
        <f aca="true" t="shared" si="1" ref="H9:H27">F9/G9-1</f>
        <v>0.2835663357357183</v>
      </c>
    </row>
    <row r="10" spans="1:8" ht="12.75">
      <c r="A10" s="25" t="s">
        <v>45</v>
      </c>
      <c r="B10" s="32">
        <v>254989</v>
      </c>
      <c r="C10" s="27">
        <v>193345</v>
      </c>
      <c r="D10" s="26">
        <f t="shared" si="0"/>
        <v>0.3188290361788513</v>
      </c>
      <c r="E10" s="29"/>
      <c r="F10" s="29">
        <v>223600</v>
      </c>
      <c r="G10" s="29">
        <v>184096</v>
      </c>
      <c r="H10" s="26">
        <f t="shared" si="1"/>
        <v>0.21458369546323652</v>
      </c>
    </row>
    <row r="11" spans="1:8" ht="12.75">
      <c r="A11" s="25" t="s">
        <v>46</v>
      </c>
      <c r="B11" s="32">
        <v>-68297</v>
      </c>
      <c r="C11" s="27">
        <v>-30129</v>
      </c>
      <c r="D11" s="26">
        <f t="shared" si="0"/>
        <v>1.266819343489661</v>
      </c>
      <c r="E11" s="29"/>
      <c r="F11" s="29">
        <v>-61438</v>
      </c>
      <c r="G11" s="29">
        <v>-40771</v>
      </c>
      <c r="H11" s="26">
        <f t="shared" si="1"/>
        <v>0.5069044173554733</v>
      </c>
    </row>
    <row r="12" spans="1:9" ht="12.75">
      <c r="A12" s="47" t="s">
        <v>47</v>
      </c>
      <c r="B12" s="33">
        <f>SUM(B10:B11)</f>
        <v>186692</v>
      </c>
      <c r="C12" s="33">
        <f>SUM(C10:C11)</f>
        <v>163216</v>
      </c>
      <c r="D12" s="31">
        <f t="shared" si="0"/>
        <v>0.14383393784923038</v>
      </c>
      <c r="E12" s="29"/>
      <c r="F12" s="33">
        <f>SUM(F10:F11)</f>
        <v>162162</v>
      </c>
      <c r="G12" s="33">
        <f>SUM(G10:G11)</f>
        <v>143325</v>
      </c>
      <c r="H12" s="31">
        <f t="shared" si="1"/>
        <v>0.13142857142857145</v>
      </c>
      <c r="I12" s="22" t="s">
        <v>48</v>
      </c>
    </row>
    <row r="13" spans="1:8" ht="12.75">
      <c r="A13" s="48" t="s">
        <v>49</v>
      </c>
      <c r="B13" s="32">
        <v>80470</v>
      </c>
      <c r="C13" s="27">
        <v>57078</v>
      </c>
      <c r="D13" s="26">
        <f>BC13/C13-1</f>
        <v>-1</v>
      </c>
      <c r="E13" s="29"/>
      <c r="F13" s="29">
        <v>67043</v>
      </c>
      <c r="G13" s="29">
        <v>54563</v>
      </c>
      <c r="H13" s="26">
        <f t="shared" si="1"/>
        <v>0.228726426332863</v>
      </c>
    </row>
    <row r="14" spans="1:8" ht="12.75">
      <c r="A14" s="48" t="s">
        <v>50</v>
      </c>
      <c r="B14" s="32">
        <v>6666</v>
      </c>
      <c r="C14" s="27">
        <v>-1116</v>
      </c>
      <c r="D14" s="26">
        <f>B14/C14-1</f>
        <v>-6.973118279569892</v>
      </c>
      <c r="E14" s="29"/>
      <c r="F14" s="29">
        <v>6654</v>
      </c>
      <c r="G14" s="29">
        <v>-1102</v>
      </c>
      <c r="H14" s="26">
        <f t="shared" si="1"/>
        <v>-7.038112522686025</v>
      </c>
    </row>
    <row r="15" spans="1:8" ht="12.75">
      <c r="A15" s="48" t="s">
        <v>51</v>
      </c>
      <c r="B15" s="32">
        <v>35591</v>
      </c>
      <c r="C15" s="27">
        <v>13318</v>
      </c>
      <c r="D15" s="26">
        <f>B15/C15-1</f>
        <v>1.6723982579966963</v>
      </c>
      <c r="E15" s="29"/>
      <c r="F15" s="29">
        <v>16992</v>
      </c>
      <c r="G15" s="29">
        <v>24342</v>
      </c>
      <c r="H15" s="26">
        <f t="shared" si="1"/>
        <v>-0.301947251663791</v>
      </c>
    </row>
    <row r="16" spans="1:8" ht="12.75">
      <c r="A16" s="48" t="s">
        <v>52</v>
      </c>
      <c r="B16" s="32">
        <v>-108477</v>
      </c>
      <c r="C16" s="27">
        <v>-34646</v>
      </c>
      <c r="D16" s="26">
        <f>B16/C16-1</f>
        <v>2.131010794896958</v>
      </c>
      <c r="E16" s="29"/>
      <c r="F16" s="29">
        <v>-107615</v>
      </c>
      <c r="G16" s="29">
        <v>-34646</v>
      </c>
      <c r="H16" s="26">
        <f t="shared" si="1"/>
        <v>2.106130577844484</v>
      </c>
    </row>
    <row r="17" spans="1:8" ht="12.75">
      <c r="A17" s="48" t="s">
        <v>53</v>
      </c>
      <c r="B17" s="32">
        <v>38508</v>
      </c>
      <c r="C17" s="27">
        <v>59048</v>
      </c>
      <c r="D17" s="26">
        <f>BC17/C17-1</f>
        <v>-1</v>
      </c>
      <c r="E17" s="29"/>
      <c r="F17" s="29">
        <v>25518</v>
      </c>
      <c r="G17" s="29">
        <v>21388</v>
      </c>
      <c r="H17" s="26">
        <f t="shared" si="1"/>
        <v>0.193098933981672</v>
      </c>
    </row>
    <row r="18" spans="1:8" ht="13.5" thickBot="1">
      <c r="A18" s="46" t="s">
        <v>54</v>
      </c>
      <c r="B18" s="34">
        <f>SUM(B12:B17)+B9</f>
        <v>988811</v>
      </c>
      <c r="C18" s="34">
        <f>SUM(C12:C17)+C9</f>
        <v>800150</v>
      </c>
      <c r="D18" s="62">
        <f>B18/C18-1</f>
        <v>0.23578204086733745</v>
      </c>
      <c r="E18" s="29"/>
      <c r="F18" s="34">
        <f>SUM(F12:F17)+F9</f>
        <v>835943</v>
      </c>
      <c r="G18" s="34">
        <f>SUM(G12:G17)+G9</f>
        <v>726105</v>
      </c>
      <c r="H18" s="62">
        <f t="shared" si="1"/>
        <v>0.15127013310747062</v>
      </c>
    </row>
    <row r="19" spans="1:8" ht="13.5" thickTop="1">
      <c r="A19" s="48" t="s">
        <v>55</v>
      </c>
      <c r="B19" s="32">
        <v>-253714</v>
      </c>
      <c r="C19" s="27">
        <v>-203605</v>
      </c>
      <c r="D19" s="26">
        <f>B19/C19-1</f>
        <v>0.24610888730630398</v>
      </c>
      <c r="E19" s="29"/>
      <c r="F19" s="63">
        <v>-225179</v>
      </c>
      <c r="G19" s="63">
        <v>-192457</v>
      </c>
      <c r="H19" s="26">
        <f t="shared" si="1"/>
        <v>0.17002239461282254</v>
      </c>
    </row>
    <row r="20" spans="1:9" ht="12.75">
      <c r="A20" s="48" t="s">
        <v>56</v>
      </c>
      <c r="B20" s="32">
        <v>-73430</v>
      </c>
      <c r="C20" s="27">
        <v>-35401</v>
      </c>
      <c r="D20" s="26">
        <f>B20/C20-1</f>
        <v>1.0742351910962968</v>
      </c>
      <c r="E20" s="29"/>
      <c r="F20" s="63">
        <v>-67747</v>
      </c>
      <c r="G20" s="63">
        <v>-24406</v>
      </c>
      <c r="H20" s="26">
        <f t="shared" si="1"/>
        <v>1.7758338113578627</v>
      </c>
      <c r="I20" s="29"/>
    </row>
    <row r="21" spans="1:8" ht="13.5" thickBot="1">
      <c r="A21" s="36" t="s">
        <v>57</v>
      </c>
      <c r="B21" s="32">
        <v>-162980</v>
      </c>
      <c r="C21" s="27">
        <v>-147000</v>
      </c>
      <c r="D21" s="26">
        <f>B21/C21-1</f>
        <v>0.10870748299319732</v>
      </c>
      <c r="E21" s="29"/>
      <c r="F21" s="32">
        <v>-135533</v>
      </c>
      <c r="G21" s="27">
        <v>-123398</v>
      </c>
      <c r="H21" s="26">
        <f t="shared" si="1"/>
        <v>0.09834032966498651</v>
      </c>
    </row>
    <row r="22" spans="1:8" ht="13.5" thickBot="1">
      <c r="A22" s="46" t="s">
        <v>58</v>
      </c>
      <c r="B22" s="35">
        <f>B21+B20+B19</f>
        <v>-490124</v>
      </c>
      <c r="C22" s="35">
        <f>C21+C20+C19</f>
        <v>-386006</v>
      </c>
      <c r="D22" s="49">
        <f>B22/C22-1</f>
        <v>0.26973155857680964</v>
      </c>
      <c r="E22" s="29"/>
      <c r="F22" s="35">
        <f>F21+F20+F19</f>
        <v>-428459</v>
      </c>
      <c r="G22" s="35">
        <f>G21+G20+G19</f>
        <v>-340261</v>
      </c>
      <c r="H22" s="49">
        <f t="shared" si="1"/>
        <v>0.25920690293627535</v>
      </c>
    </row>
    <row r="23" spans="1:8" ht="12" customHeight="1" thickTop="1">
      <c r="A23" s="36"/>
      <c r="B23" s="37"/>
      <c r="C23" s="37"/>
      <c r="D23" s="26"/>
      <c r="E23" s="29"/>
      <c r="F23" s="37"/>
      <c r="G23" s="37"/>
      <c r="H23" s="26"/>
    </row>
    <row r="24" spans="1:8" ht="26.25">
      <c r="A24" s="50" t="s">
        <v>77</v>
      </c>
      <c r="B24" s="38">
        <v>106101</v>
      </c>
      <c r="C24" s="27">
        <v>50925</v>
      </c>
      <c r="D24" s="26">
        <f>B24/C24-1</f>
        <v>1.0834756995581736</v>
      </c>
      <c r="E24" s="29"/>
      <c r="F24" s="29">
        <v>115909</v>
      </c>
      <c r="G24" s="29">
        <v>54271</v>
      </c>
      <c r="H24" s="64">
        <f t="shared" si="1"/>
        <v>1.135744688691935</v>
      </c>
    </row>
    <row r="25" spans="1:8" ht="12.75">
      <c r="A25" s="46" t="s">
        <v>59</v>
      </c>
      <c r="B25" s="39">
        <f>B18+B22+B24</f>
        <v>604788</v>
      </c>
      <c r="C25" s="39">
        <f>C18+C22+C24</f>
        <v>465069</v>
      </c>
      <c r="D25" s="31">
        <f>B25/C25-1</f>
        <v>0.300426388342375</v>
      </c>
      <c r="E25" s="29"/>
      <c r="F25" s="39">
        <f>F18+F22+F24</f>
        <v>523393</v>
      </c>
      <c r="G25" s="39">
        <f>G18+G22+G24</f>
        <v>440115</v>
      </c>
      <c r="H25" s="26">
        <f t="shared" si="1"/>
        <v>0.18921872692364494</v>
      </c>
    </row>
    <row r="26" spans="1:8" ht="13.5" thickBot="1">
      <c r="A26" s="48" t="s">
        <v>60</v>
      </c>
      <c r="B26" s="32">
        <v>-97325</v>
      </c>
      <c r="C26" s="32">
        <v>-76100</v>
      </c>
      <c r="D26" s="26">
        <f>B26/C26-1</f>
        <v>0.27890932982917205</v>
      </c>
      <c r="E26" s="29"/>
      <c r="F26" s="29">
        <v>-87319</v>
      </c>
      <c r="G26" s="29">
        <v>-74112</v>
      </c>
      <c r="H26" s="26">
        <f t="shared" si="1"/>
        <v>0.17820325993091535</v>
      </c>
    </row>
    <row r="27" spans="1:8" ht="13.5" thickBot="1">
      <c r="A27" s="47" t="s">
        <v>61</v>
      </c>
      <c r="B27" s="35">
        <f>B25+B26</f>
        <v>507463</v>
      </c>
      <c r="C27" s="35">
        <f>C25+C26</f>
        <v>388969</v>
      </c>
      <c r="D27" s="49">
        <f>B27/C27-1</f>
        <v>0.30463610210582326</v>
      </c>
      <c r="E27" s="29"/>
      <c r="F27" s="35">
        <f>F25+F26</f>
        <v>436074</v>
      </c>
      <c r="G27" s="35">
        <f>G25+G26</f>
        <v>366003</v>
      </c>
      <c r="H27" s="49">
        <f t="shared" si="1"/>
        <v>0.19144925041598015</v>
      </c>
    </row>
    <row r="28" ht="13.5" thickTop="1"/>
    <row r="29" ht="12.75">
      <c r="C29" s="29"/>
    </row>
    <row r="30" ht="12.75">
      <c r="A30" s="65" t="s">
        <v>75</v>
      </c>
    </row>
    <row r="33" spans="1:6" ht="13.5">
      <c r="A33" s="66" t="s">
        <v>76</v>
      </c>
      <c r="F33" s="66" t="s">
        <v>67</v>
      </c>
    </row>
    <row r="34" spans="1:6" ht="12.75">
      <c r="A34" s="22" t="s">
        <v>68</v>
      </c>
      <c r="F34" s="22" t="s">
        <v>69</v>
      </c>
    </row>
  </sheetData>
  <sheetProtection password="E73A" sheet="1" objects="1" scenarios="1"/>
  <mergeCells count="7"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80" r:id="rId1"/>
  <headerFooter>
    <oddFooter>&amp;L&amp;1#&amp;"Calibri"&amp;10&amp;K000000Clasificare BT: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dcterms:created xsi:type="dcterms:W3CDTF">2019-10-07T13:12:44Z</dcterms:created>
  <dcterms:modified xsi:type="dcterms:W3CDTF">2019-11-11T09:56:01Z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5d59b6-70e5-4090-b56a-9536dba5c905_Enabled">
    <vt:lpwstr>True</vt:lpwstr>
  </property>
  <property fmtid="{D5CDD505-2E9C-101B-9397-08002B2CF9AE}" pid="3" name="MSIP_Label_8e5d59b6-70e5-4090-b56a-9536dba5c905_SiteId">
    <vt:lpwstr>3b6020de-d68c-4aba-832c-890282843c3d</vt:lpwstr>
  </property>
  <property fmtid="{D5CDD505-2E9C-101B-9397-08002B2CF9AE}" pid="4" name="MSIP_Label_8e5d59b6-70e5-4090-b56a-9536dba5c905_Owner">
    <vt:lpwstr>Ioan.Sumandea@btrl.ro</vt:lpwstr>
  </property>
  <property fmtid="{D5CDD505-2E9C-101B-9397-08002B2CF9AE}" pid="5" name="MSIP_Label_8e5d59b6-70e5-4090-b56a-9536dba5c905_SetDate">
    <vt:lpwstr>2019-11-11T09:55:57.5173588Z</vt:lpwstr>
  </property>
  <property fmtid="{D5CDD505-2E9C-101B-9397-08002B2CF9AE}" pid="6" name="MSIP_Label_8e5d59b6-70e5-4090-b56a-9536dba5c905_Name">
    <vt:lpwstr>Uz Intern</vt:lpwstr>
  </property>
  <property fmtid="{D5CDD505-2E9C-101B-9397-08002B2CF9AE}" pid="7" name="MSIP_Label_8e5d59b6-70e5-4090-b56a-9536dba5c905_Application">
    <vt:lpwstr>Microsoft Azure Information Protection</vt:lpwstr>
  </property>
  <property fmtid="{D5CDD505-2E9C-101B-9397-08002B2CF9AE}" pid="8" name="MSIP_Label_8e5d59b6-70e5-4090-b56a-9536dba5c905_ActionId">
    <vt:lpwstr>cbd9dd59-bace-40fb-ac2e-0af0eab778f0</vt:lpwstr>
  </property>
  <property fmtid="{D5CDD505-2E9C-101B-9397-08002B2CF9AE}" pid="9" name="MSIP_Label_8e5d59b6-70e5-4090-b56a-9536dba5c905_Extended_MSFT_Method">
    <vt:lpwstr>Automatic</vt:lpwstr>
  </property>
  <property fmtid="{D5CDD505-2E9C-101B-9397-08002B2CF9AE}" pid="10" name="Sensitivity">
    <vt:lpwstr>Uz Intern</vt:lpwstr>
  </property>
</Properties>
</file>