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<sst xmlns="http://schemas.openxmlformats.org/spreadsheetml/2006/main" count="109" uniqueCount="87">
  <si>
    <t>Grup</t>
  </si>
  <si>
    <t>SITUATIA POZITIEI FINANCIARE</t>
  </si>
  <si>
    <t>mii lei</t>
  </si>
  <si>
    <t>Plasamente la bănci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</si>
  <si>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</si>
  <si>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</si>
  <si>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</si>
  <si>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</si>
  <si>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</si>
  <si>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</si>
  <si>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</si>
  <si>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</si>
  <si>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</si>
  <si>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</si>
  <si>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</si>
  <si>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</si>
  <si>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</si>
  <si>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</si>
  <si>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</si>
  <si>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</si>
  <si>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</si>
  <si>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</si>
  <si>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</si>
  <si>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</si>
  <si>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</si>
  <si>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</si>
  <si>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</si>
  <si>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</si>
  <si>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</si>
  <si>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 xml:space="preserve">Cheltuieli cu dobânzile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</si>
  <si>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</si>
  <si>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</si>
  <si>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</si>
  <si>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</si>
  <si>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</si>
  <si>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</si>
  <si>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</si>
  <si>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</si>
  <si>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</si>
  <si>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</si>
  <si>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</si>
  <si>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</si>
  <si>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</si>
  <si>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</si>
  <si>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     Instrumente derivate</t>
  </si>
  <si>
    <t xml:space="preserve">    Instrumente de datorie</t>
  </si>
  <si>
    <t xml:space="preserve">     Instrumente de capitaluri proprii</t>
  </si>
  <si>
    <t xml:space="preserve">DIRECTOR GENERAL ADJUNCT </t>
  </si>
  <si>
    <t>DIRECTOR RAPORTĂRI</t>
  </si>
  <si>
    <t>GEORGE CĂLINESCU</t>
  </si>
  <si>
    <t>MIRCEA ŞTEFĂNESCU</t>
  </si>
  <si>
    <t>Numerar şi disponibilităţi la Banca Centrală</t>
  </si>
  <si>
    <t>(*) La nivel de Grup include si impactul activitatii de leasing</t>
  </si>
  <si>
    <t>DIRECTOR GENERAL ADJUNCT</t>
  </si>
  <si>
    <t xml:space="preserve">Cheltuieli(-) /Venituri nete cu ajustările pentru active, provizioane pentru alte riscuri şi angajamente de creditare </t>
  </si>
  <si>
    <t>Active aferente dreptului de utilizare</t>
  </si>
  <si>
    <t>Banca</t>
  </si>
  <si>
    <t>Datorii financiare din contracte de leasing</t>
  </si>
  <si>
    <t>Cheltuiala(-)/Venit cu impozitul pe profit</t>
  </si>
  <si>
    <t>Investiţii în asociați</t>
  </si>
  <si>
    <t>Alte venituri similare</t>
  </si>
  <si>
    <t>Alte cheltuieli similare</t>
  </si>
  <si>
    <t>LA 31 MARTIE 2020</t>
  </si>
  <si>
    <t>-</t>
  </si>
  <si>
    <t>Nota: Informaţiile financiare la data de 31.03.2020 nu sunt auditate sau revizuite, iar la 31.12.2019 sunt auditate.</t>
  </si>
  <si>
    <t>∆  Mar-20</t>
  </si>
  <si>
    <t>Vs Dec-19</t>
  </si>
  <si>
    <t>Creanțe privind impozitul amânat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</si>
  <si>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</si>
  <si>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</si>
  <si>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</si>
  <si>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</si>
  <si>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</si>
  <si>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</si>
  <si>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CONTUL DE PROFIT ŞI PIERDERE CONSOLIDAT ȘI INDIVIDUAL LA 31 MARTIE 2020</t>
  </si>
  <si>
    <t>SITUAŢIA CONSOLIDATĂ ȘI INDIVIDUALĂ A POZIŢIEI FINANCIARE</t>
  </si>
  <si>
    <t>SITUATIA POZIȚIEI FINANCIARE</t>
  </si>
  <si>
    <t>Active financiare deținute în vederea tranzacționării, din care:</t>
  </si>
  <si>
    <t>Active financiare evaluate obligatoriu la valoarea justă prin profit și pierdere</t>
  </si>
  <si>
    <t>Active financiare evaluate la valoarea justă prin alte elemente ale rezultatului global</t>
  </si>
  <si>
    <t>Venituri din dobânzi calculate folosind metoda dobânzii efective</t>
  </si>
  <si>
    <t>Câștig net/Pierdere netă (-)  realizat aferent activelor financiare evaluate prin rezultatul global</t>
  </si>
  <si>
    <t>Câștig net/Pierdere netă (-) realizată aferent activelor financiare evaluate obligatoriu prin profit și pierdere</t>
  </si>
  <si>
    <t>Contributia la Fondul de Garantare Depozite și la Fondul de Rezoluție</t>
  </si>
  <si>
    <r>
      <t xml:space="preserve">Nota: </t>
    </r>
    <r>
      <rPr>
        <i/>
        <sz val="8"/>
        <rFont val="Georgia"/>
        <family val="1"/>
      </rPr>
      <t>Informaţiile financiare la data de 31.03.2020 și 31.03.2019 nu sunt auditate sau revizuite.</t>
    </r>
  </si>
  <si>
    <t>∆ Mar-20</t>
  </si>
  <si>
    <t>vs. Mar-19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</si>
</sst>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Trebuchet MS"/>
      <family val="2"/>
    </font>
    <font>
      <b/>
      <sz val="11"/>
      <name val="Georgia"/>
      <family val="1"/>
    </font>
    <font>
      <b/>
      <i/>
      <sz val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0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sz val="10"/>
      <color theme="1" tint="0.24998000264167786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right" vertical="center" wrapText="1"/>
    </xf>
    <xf numFmtId="10" fontId="49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3" fontId="49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3" fontId="50" fillId="0" borderId="1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justify" vertical="center" wrapText="1"/>
    </xf>
    <xf numFmtId="4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10" fontId="49" fillId="0" borderId="11" xfId="6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10" fontId="50" fillId="0" borderId="13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2" fillId="33" borderId="0" xfId="59" applyFont="1" applyFill="1" applyBorder="1" applyAlignment="1">
      <alignment wrapText="1"/>
      <protection/>
    </xf>
    <xf numFmtId="0" fontId="2" fillId="0" borderId="0" xfId="0" applyFont="1" applyAlignment="1">
      <alignment vertical="center" wrapText="1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0" fontId="50" fillId="0" borderId="12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10" fontId="51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2" fillId="0" borderId="11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56" applyFont="1" applyAlignment="1">
      <alignment/>
      <protection/>
    </xf>
    <xf numFmtId="43" fontId="4" fillId="0" borderId="0" xfId="42" applyNumberFormat="1" applyFont="1" applyAlignment="1">
      <alignment horizontal="right" vertical="center" wrapText="1"/>
    </xf>
    <xf numFmtId="43" fontId="51" fillId="0" borderId="0" xfId="60" applyNumberFormat="1" applyFont="1" applyAlignment="1">
      <alignment horizontal="right" vertical="center" wrapText="1"/>
    </xf>
    <xf numFmtId="0" fontId="52" fillId="0" borderId="0" xfId="56" applyFont="1" applyAlignment="1">
      <alignment vertical="center" wrapText="1"/>
      <protection/>
    </xf>
    <xf numFmtId="43" fontId="2" fillId="0" borderId="0" xfId="56" applyNumberFormat="1" applyFont="1" applyBorder="1" applyAlignment="1">
      <alignment vertical="center" wrapText="1"/>
      <protection/>
    </xf>
    <xf numFmtId="165" fontId="2" fillId="0" borderId="0" xfId="56" applyNumberFormat="1" applyFont="1" applyBorder="1" applyAlignment="1">
      <alignment vertical="center" wrapText="1"/>
      <protection/>
    </xf>
    <xf numFmtId="0" fontId="50" fillId="0" borderId="15" xfId="0" applyFont="1" applyBorder="1" applyAlignment="1">
      <alignment horizontal="center" vertical="center" wrapText="1"/>
    </xf>
    <xf numFmtId="10" fontId="4" fillId="0" borderId="0" xfId="42" applyNumberFormat="1" applyFont="1" applyAlignment="1">
      <alignment horizontal="right" vertical="center" wrapText="1"/>
    </xf>
    <xf numFmtId="10" fontId="2" fillId="0" borderId="0" xfId="56" applyNumberFormat="1" applyFont="1" applyBorder="1" applyAlignment="1">
      <alignment wrapTex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5" fontId="50" fillId="0" borderId="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0"/>
  <sheetViews>
    <sheetView zoomScale="90" zoomScaleNormal="90" zoomScalePageLayoutView="0" workbookViewId="0" topLeftCell="A1">
      <selection activeCell="L15" sqref="L15"/>
    </sheetView>
  </sheetViews>
  <sheetFormatPr defaultColWidth="9.140625" defaultRowHeight="12.75"/>
  <cols>
    <col min="1" max="1" width="81.140625" style="1" customWidth="1"/>
    <col min="2" max="2" width="16.57421875" style="1" bestFit="1" customWidth="1"/>
    <col min="3" max="3" width="16.28125" style="1" bestFit="1" customWidth="1"/>
    <col min="4" max="4" width="13.57421875" style="1" customWidth="1"/>
    <col min="5" max="5" width="4.00390625" style="1" customWidth="1"/>
    <col min="6" max="6" width="12.8515625" style="1" bestFit="1" customWidth="1"/>
    <col min="7" max="7" width="13.7109375" style="1" customWidth="1"/>
    <col min="8" max="8" width="14.00390625" style="1" customWidth="1"/>
    <col min="9" max="16384" width="9.140625" style="1" customWidth="1"/>
  </cols>
  <sheetData>
    <row r="1" spans="1:4" ht="12.75">
      <c r="A1" s="72" t="s">
        <v>75</v>
      </c>
      <c r="B1" s="73"/>
      <c r="C1" s="73"/>
      <c r="D1" s="73"/>
    </row>
    <row r="2" spans="1:4" ht="12.75">
      <c r="A2" s="72" t="s">
        <v>62</v>
      </c>
      <c r="B2" s="73"/>
      <c r="C2" s="73"/>
      <c r="D2" s="73"/>
    </row>
    <row r="3" ht="13.5">
      <c r="A3" s="52"/>
    </row>
    <row r="4" spans="1:8" ht="16.5" customHeight="1">
      <c r="A4" s="48"/>
      <c r="B4" s="74" t="s">
        <v>56</v>
      </c>
      <c r="C4" s="74"/>
      <c r="D4" s="75"/>
      <c r="F4" s="74" t="s">
        <v>0</v>
      </c>
      <c r="G4" s="74"/>
      <c r="H4" s="75"/>
    </row>
    <row r="5" spans="1:8" ht="12.75">
      <c r="A5" s="48" t="s">
        <v>76</v>
      </c>
      <c r="B5" s="76">
        <v>43921</v>
      </c>
      <c r="C5" s="76">
        <v>43830</v>
      </c>
      <c r="D5" s="48" t="s">
        <v>65</v>
      </c>
      <c r="F5" s="76">
        <v>43921</v>
      </c>
      <c r="G5" s="76">
        <v>43830</v>
      </c>
      <c r="H5" s="48" t="s">
        <v>65</v>
      </c>
    </row>
    <row r="6" spans="1:8" ht="12.75">
      <c r="A6" s="48" t="s">
        <v>2</v>
      </c>
      <c r="B6" s="77"/>
      <c r="C6" s="77"/>
      <c r="D6" s="53" t="s">
        <v>66</v>
      </c>
      <c r="F6" s="77"/>
      <c r="G6" s="77"/>
      <c r="H6" s="53" t="s">
        <v>66</v>
      </c>
    </row>
    <row r="7" spans="1:8" ht="12.75">
      <c r="A7" s="2" t="s">
        <v>51</v>
      </c>
      <c r="B7" s="3">
        <v>12680933</v>
      </c>
      <c r="C7" s="3">
        <v>13480195</v>
      </c>
      <c r="D7" s="4">
        <f>B7/C7-1</f>
        <v>-0.05929157552987918</v>
      </c>
      <c r="E7" s="5"/>
      <c r="F7" s="3">
        <v>13765887</v>
      </c>
      <c r="G7" s="3">
        <v>14583143</v>
      </c>
      <c r="H7" s="4">
        <f>F7/G7-1</f>
        <v>-0.05604114284554429</v>
      </c>
    </row>
    <row r="8" spans="1:8" ht="12.75">
      <c r="A8" s="6" t="s">
        <v>3</v>
      </c>
      <c r="B8" s="7">
        <v>11219326</v>
      </c>
      <c r="C8" s="7">
        <v>6995346</v>
      </c>
      <c r="D8" s="4">
        <f aca="true" t="shared" si="0" ref="D8:D26">B8/C8-1</f>
        <v>0.6038271730947975</v>
      </c>
      <c r="E8" s="5"/>
      <c r="F8" s="3">
        <v>12084972</v>
      </c>
      <c r="G8" s="7">
        <v>7775140</v>
      </c>
      <c r="H8" s="4">
        <f aca="true" t="shared" si="1" ref="H8:H26">F8/G8-1</f>
        <v>0.5543092471646813</v>
      </c>
    </row>
    <row r="9" spans="1:8" ht="12.75">
      <c r="A9" s="6" t="s">
        <v>77</v>
      </c>
      <c r="B9" s="7">
        <v>19405</v>
      </c>
      <c r="C9" s="7">
        <v>22312</v>
      </c>
      <c r="D9" s="4">
        <f t="shared" si="0"/>
        <v>-0.1302886339189674</v>
      </c>
      <c r="E9" s="5"/>
      <c r="F9" s="3">
        <v>272720</v>
      </c>
      <c r="G9" s="3">
        <v>277410</v>
      </c>
      <c r="H9" s="4">
        <f t="shared" si="1"/>
        <v>-0.016906384052485457</v>
      </c>
    </row>
    <row r="10" spans="1:8" ht="12.75">
      <c r="A10" s="38" t="s">
        <v>44</v>
      </c>
      <c r="B10" s="8">
        <v>4392</v>
      </c>
      <c r="C10" s="8">
        <v>4803</v>
      </c>
      <c r="D10" s="54">
        <f>B10/C10-1</f>
        <v>-0.08557151780137418</v>
      </c>
      <c r="E10" s="5"/>
      <c r="F10" s="3">
        <v>4392</v>
      </c>
      <c r="G10" s="8">
        <v>4803</v>
      </c>
      <c r="H10" s="54">
        <f t="shared" si="1"/>
        <v>-0.08557151780137418</v>
      </c>
    </row>
    <row r="11" spans="1:8" ht="12.75">
      <c r="A11" s="38" t="s">
        <v>46</v>
      </c>
      <c r="B11" s="8">
        <v>15013</v>
      </c>
      <c r="C11" s="8">
        <v>17509</v>
      </c>
      <c r="D11" s="54">
        <f t="shared" si="0"/>
        <v>-0.14255525729624763</v>
      </c>
      <c r="E11" s="5"/>
      <c r="F11" s="3">
        <v>134830</v>
      </c>
      <c r="G11" s="8">
        <v>144040</v>
      </c>
      <c r="H11" s="54">
        <f t="shared" si="1"/>
        <v>-0.06394057206331571</v>
      </c>
    </row>
    <row r="12" spans="1:8" ht="12.75">
      <c r="A12" s="38" t="s">
        <v>45</v>
      </c>
      <c r="B12" s="64" t="s">
        <v>63</v>
      </c>
      <c r="C12" s="64">
        <v>0</v>
      </c>
      <c r="D12" s="65">
        <v>0</v>
      </c>
      <c r="E12" s="5"/>
      <c r="F12" s="3">
        <v>133498</v>
      </c>
      <c r="G12" s="8">
        <v>128567</v>
      </c>
      <c r="H12" s="54">
        <f t="shared" si="1"/>
        <v>0.03835354328871321</v>
      </c>
    </row>
    <row r="13" spans="1:8" ht="12.75">
      <c r="A13" s="2" t="s">
        <v>4</v>
      </c>
      <c r="B13" s="3">
        <v>39351776</v>
      </c>
      <c r="C13" s="3">
        <v>38601915</v>
      </c>
      <c r="D13" s="4">
        <f>B13/C13-1</f>
        <v>0.019425487051613954</v>
      </c>
      <c r="E13" s="3"/>
      <c r="F13" s="3">
        <v>41118381</v>
      </c>
      <c r="G13" s="3">
        <v>40353847</v>
      </c>
      <c r="H13" s="4">
        <f t="shared" si="1"/>
        <v>0.018945752557370854</v>
      </c>
    </row>
    <row r="14" spans="1:8" ht="12.75">
      <c r="A14" s="41" t="s">
        <v>78</v>
      </c>
      <c r="B14" s="3">
        <v>1158450</v>
      </c>
      <c r="C14" s="3">
        <v>1148691</v>
      </c>
      <c r="D14" s="4">
        <f>B14/C14-1</f>
        <v>0.008495757344664456</v>
      </c>
      <c r="E14" s="5"/>
      <c r="F14" s="3">
        <v>893078</v>
      </c>
      <c r="G14" s="3">
        <v>877989</v>
      </c>
      <c r="H14" s="4">
        <f t="shared" si="1"/>
        <v>0.01718586451538684</v>
      </c>
    </row>
    <row r="15" spans="1:8" ht="12.75">
      <c r="A15" s="41" t="s">
        <v>79</v>
      </c>
      <c r="B15" s="3">
        <v>24202102</v>
      </c>
      <c r="C15" s="3">
        <v>23637807</v>
      </c>
      <c r="D15" s="4">
        <f>B15/C15-1</f>
        <v>0.02387256144362282</v>
      </c>
      <c r="E15" s="5"/>
      <c r="F15" s="3">
        <v>24224623</v>
      </c>
      <c r="G15" s="3">
        <v>23658311</v>
      </c>
      <c r="H15" s="4">
        <f t="shared" si="1"/>
        <v>0.02393712721081398</v>
      </c>
    </row>
    <row r="16" spans="1:8" ht="12.75">
      <c r="A16" s="41" t="s">
        <v>5</v>
      </c>
      <c r="B16" s="3">
        <v>1187391</v>
      </c>
      <c r="C16" s="3">
        <v>1176834</v>
      </c>
      <c r="D16" s="4">
        <f t="shared" si="0"/>
        <v>0.008970678957270106</v>
      </c>
      <c r="E16" s="5"/>
      <c r="F16" s="3">
        <v>1937162</v>
      </c>
      <c r="G16" s="3">
        <v>1968031</v>
      </c>
      <c r="H16" s="4">
        <f t="shared" si="1"/>
        <v>-0.015685220405572853</v>
      </c>
    </row>
    <row r="17" spans="1:8" ht="12.75">
      <c r="A17" s="42" t="s">
        <v>6</v>
      </c>
      <c r="B17" s="3">
        <v>486360</v>
      </c>
      <c r="C17" s="3">
        <v>486360</v>
      </c>
      <c r="D17" s="4">
        <f t="shared" si="0"/>
        <v>0</v>
      </c>
      <c r="E17" s="5"/>
      <c r="F17" s="3" t="s">
        <v>63</v>
      </c>
      <c r="G17" s="64">
        <v>0</v>
      </c>
      <c r="H17" s="64">
        <v>0</v>
      </c>
    </row>
    <row r="18" spans="1:8" ht="12.75">
      <c r="A18" s="42" t="s">
        <v>59</v>
      </c>
      <c r="B18" s="64" t="s">
        <v>63</v>
      </c>
      <c r="C18" s="64">
        <v>0</v>
      </c>
      <c r="D18" s="65">
        <v>0</v>
      </c>
      <c r="E18" s="5"/>
      <c r="F18" s="3">
        <v>2491</v>
      </c>
      <c r="G18" s="3">
        <v>3316</v>
      </c>
      <c r="H18" s="4">
        <f t="shared" si="1"/>
        <v>-0.24879372738238847</v>
      </c>
    </row>
    <row r="19" spans="1:8" ht="12.75">
      <c r="A19" s="42" t="s">
        <v>68</v>
      </c>
      <c r="B19" s="3">
        <v>565372</v>
      </c>
      <c r="C19" s="3">
        <v>575038</v>
      </c>
      <c r="D19" s="4">
        <f t="shared" si="0"/>
        <v>-0.016809323905550566</v>
      </c>
      <c r="E19" s="5"/>
      <c r="F19" s="3">
        <v>727714</v>
      </c>
      <c r="G19" s="3">
        <v>727526</v>
      </c>
      <c r="H19" s="4">
        <f t="shared" si="1"/>
        <v>0.0002584100087144048</v>
      </c>
    </row>
    <row r="20" spans="1:8" ht="12.75">
      <c r="A20" s="42" t="s">
        <v>69</v>
      </c>
      <c r="B20" s="3">
        <v>198285</v>
      </c>
      <c r="C20" s="3">
        <v>202345</v>
      </c>
      <c r="D20" s="4">
        <f>B20/C20-1</f>
        <v>-0.02006474091279742</v>
      </c>
      <c r="E20" s="5"/>
      <c r="F20" s="3">
        <v>230312</v>
      </c>
      <c r="G20" s="3">
        <v>235429</v>
      </c>
      <c r="H20" s="4">
        <f t="shared" si="1"/>
        <v>-0.021734790531327874</v>
      </c>
    </row>
    <row r="21" spans="1:8" ht="12.75">
      <c r="A21" s="42" t="s">
        <v>55</v>
      </c>
      <c r="B21" s="3">
        <v>388462</v>
      </c>
      <c r="C21" s="3">
        <v>366212</v>
      </c>
      <c r="D21" s="4">
        <f>B21/C21-1</f>
        <v>0.06075715705656837</v>
      </c>
      <c r="E21" s="5"/>
      <c r="F21" s="3">
        <v>410449</v>
      </c>
      <c r="G21" s="3">
        <v>388025</v>
      </c>
      <c r="H21" s="4">
        <f t="shared" si="1"/>
        <v>0.05779009084466202</v>
      </c>
    </row>
    <row r="22" spans="1:8" ht="12.75">
      <c r="A22" s="6" t="s">
        <v>7</v>
      </c>
      <c r="B22" s="64" t="s">
        <v>63</v>
      </c>
      <c r="C22" s="64">
        <v>0</v>
      </c>
      <c r="D22" s="64">
        <v>0</v>
      </c>
      <c r="E22" s="5"/>
      <c r="F22" s="3">
        <v>13913</v>
      </c>
      <c r="G22" s="3">
        <v>10478</v>
      </c>
      <c r="H22" s="4">
        <f t="shared" si="1"/>
        <v>0.32782973849971375</v>
      </c>
    </row>
    <row r="23" spans="1:8" ht="13.5">
      <c r="A23" s="10" t="s">
        <v>67</v>
      </c>
      <c r="B23" s="3">
        <v>57828</v>
      </c>
      <c r="C23" s="64">
        <v>0</v>
      </c>
      <c r="D23" s="4" t="s">
        <v>63</v>
      </c>
      <c r="E23" s="5"/>
      <c r="F23" s="3">
        <v>83609</v>
      </c>
      <c r="G23" s="3">
        <v>16755</v>
      </c>
      <c r="H23" s="4">
        <f>F23/G23-1</f>
        <v>3.9900925096985977</v>
      </c>
    </row>
    <row r="24" spans="1:15" ht="13.5">
      <c r="A24" s="10" t="s">
        <v>8</v>
      </c>
      <c r="B24" s="3">
        <v>601891</v>
      </c>
      <c r="C24" s="3">
        <v>638795</v>
      </c>
      <c r="D24" s="4">
        <f t="shared" si="0"/>
        <v>-0.05777127247395486</v>
      </c>
      <c r="E24" s="5"/>
      <c r="F24" s="3">
        <v>655346</v>
      </c>
      <c r="G24" s="3">
        <v>688009</v>
      </c>
      <c r="H24" s="4">
        <f t="shared" si="1"/>
        <v>-0.04747466966275149</v>
      </c>
      <c r="O24" s="4"/>
    </row>
    <row r="25" spans="1:8" ht="14.25" thickBot="1">
      <c r="A25" s="10" t="s">
        <v>9</v>
      </c>
      <c r="B25" s="9">
        <v>99611</v>
      </c>
      <c r="C25" s="9">
        <v>106225</v>
      </c>
      <c r="D25" s="4">
        <f t="shared" si="0"/>
        <v>-0.06226406213226643</v>
      </c>
      <c r="E25" s="5"/>
      <c r="F25" s="9">
        <v>140723</v>
      </c>
      <c r="G25" s="9">
        <v>158872</v>
      </c>
      <c r="H25" s="4">
        <f t="shared" si="1"/>
        <v>-0.114236618158014</v>
      </c>
    </row>
    <row r="26" spans="1:8" ht="13.5" thickBot="1">
      <c r="A26" s="11" t="s">
        <v>10</v>
      </c>
      <c r="B26" s="12">
        <f>SUM(B7:B9)+SUM(B13:B25)</f>
        <v>92217192</v>
      </c>
      <c r="C26" s="12">
        <f>SUM(C7:C9)+SUM(C13:C25)</f>
        <v>87438075</v>
      </c>
      <c r="D26" s="39">
        <f t="shared" si="0"/>
        <v>0.05465716165411916</v>
      </c>
      <c r="E26" s="5"/>
      <c r="F26" s="12">
        <f>SUM(F7:F9)+SUM(F13:F25)</f>
        <v>96561380</v>
      </c>
      <c r="G26" s="12">
        <f>SUM(G7:G9)+SUM(G13:G25)</f>
        <v>91722281</v>
      </c>
      <c r="H26" s="55">
        <f t="shared" si="1"/>
        <v>0.05275816243601694</v>
      </c>
    </row>
    <row r="27" spans="1:4" ht="13.5" thickTop="1">
      <c r="A27" s="13"/>
      <c r="B27" s="14"/>
      <c r="C27" s="14"/>
      <c r="D27" s="15"/>
    </row>
    <row r="28" spans="1:4" ht="12.75">
      <c r="A28" s="49" t="s">
        <v>52</v>
      </c>
      <c r="B28" s="14"/>
      <c r="C28" s="14"/>
      <c r="D28" s="15"/>
    </row>
    <row r="29" spans="1:4" ht="12.75">
      <c r="A29" s="13"/>
      <c r="B29" s="14"/>
      <c r="C29" s="14"/>
      <c r="D29" s="15"/>
    </row>
    <row r="30" spans="1:8" ht="16.5" customHeight="1">
      <c r="A30" s="47"/>
      <c r="B30" s="74" t="s">
        <v>56</v>
      </c>
      <c r="C30" s="74"/>
      <c r="D30" s="75"/>
      <c r="F30" s="74" t="s">
        <v>0</v>
      </c>
      <c r="G30" s="74"/>
      <c r="H30" s="75"/>
    </row>
    <row r="31" spans="1:8" ht="12.75">
      <c r="A31" s="48" t="s">
        <v>1</v>
      </c>
      <c r="B31" s="76">
        <v>43921</v>
      </c>
      <c r="C31" s="76">
        <v>43830</v>
      </c>
      <c r="D31" s="48" t="s">
        <v>65</v>
      </c>
      <c r="F31" s="76">
        <v>43921</v>
      </c>
      <c r="G31" s="76">
        <v>43830</v>
      </c>
      <c r="H31" s="48" t="s">
        <v>65</v>
      </c>
    </row>
    <row r="32" spans="1:8" ht="12.75">
      <c r="A32" s="48" t="s">
        <v>2</v>
      </c>
      <c r="B32" s="77"/>
      <c r="C32" s="77"/>
      <c r="D32" s="69" t="s">
        <v>66</v>
      </c>
      <c r="F32" s="77"/>
      <c r="G32" s="77"/>
      <c r="H32" s="69" t="s">
        <v>66</v>
      </c>
    </row>
    <row r="33" spans="1:8" ht="12.75">
      <c r="A33" s="17" t="s">
        <v>11</v>
      </c>
      <c r="B33" s="3">
        <v>230436</v>
      </c>
      <c r="C33" s="3">
        <v>304461</v>
      </c>
      <c r="D33" s="4">
        <f aca="true" t="shared" si="2" ref="D33:D54">B33/C33-1</f>
        <v>-0.2431345886665287</v>
      </c>
      <c r="E33" s="5"/>
      <c r="F33" s="3">
        <v>226790</v>
      </c>
      <c r="G33" s="3">
        <v>296138</v>
      </c>
      <c r="H33" s="4">
        <f aca="true" t="shared" si="3" ref="H33:H44">F33/G33-1</f>
        <v>-0.23417460778420873</v>
      </c>
    </row>
    <row r="34" spans="1:8" ht="12.75">
      <c r="A34" s="17" t="s">
        <v>12</v>
      </c>
      <c r="B34" s="3">
        <v>75735815</v>
      </c>
      <c r="C34" s="3">
        <v>74353723</v>
      </c>
      <c r="D34" s="4">
        <f t="shared" si="2"/>
        <v>0.01858806720411299</v>
      </c>
      <c r="E34" s="5"/>
      <c r="F34" s="3">
        <v>78445406</v>
      </c>
      <c r="G34" s="3">
        <v>77037060</v>
      </c>
      <c r="H34" s="4">
        <f t="shared" si="3"/>
        <v>0.01828140897381081</v>
      </c>
    </row>
    <row r="35" spans="1:8" ht="12.75">
      <c r="A35" s="2" t="s">
        <v>13</v>
      </c>
      <c r="B35" s="3">
        <v>4005045</v>
      </c>
      <c r="C35" s="3">
        <v>895673</v>
      </c>
      <c r="D35" s="4">
        <f t="shared" si="2"/>
        <v>3.471548210116862</v>
      </c>
      <c r="E35" s="5"/>
      <c r="F35" s="3">
        <v>4570291</v>
      </c>
      <c r="G35" s="3">
        <v>1473920</v>
      </c>
      <c r="H35" s="4">
        <f t="shared" si="3"/>
        <v>2.1007727692140685</v>
      </c>
    </row>
    <row r="36" spans="1:8" ht="12.75">
      <c r="A36" s="6" t="s">
        <v>14</v>
      </c>
      <c r="B36" s="3">
        <v>1734229</v>
      </c>
      <c r="C36" s="3">
        <v>1696602</v>
      </c>
      <c r="D36" s="4">
        <f t="shared" si="2"/>
        <v>0.02217785903824243</v>
      </c>
      <c r="E36" s="5"/>
      <c r="F36" s="3">
        <v>1737818</v>
      </c>
      <c r="G36" s="3">
        <v>1700207</v>
      </c>
      <c r="H36" s="4">
        <f t="shared" si="3"/>
        <v>0.022121424038367143</v>
      </c>
    </row>
    <row r="37" spans="1:8" ht="12.75">
      <c r="A37" s="17" t="s">
        <v>16</v>
      </c>
      <c r="B37" s="3">
        <v>492298</v>
      </c>
      <c r="C37" s="3">
        <v>498457</v>
      </c>
      <c r="D37" s="4">
        <f t="shared" si="2"/>
        <v>-0.012356131020328731</v>
      </c>
      <c r="E37" s="5"/>
      <c r="F37" s="3">
        <v>522351</v>
      </c>
      <c r="G37" s="3">
        <v>533881</v>
      </c>
      <c r="H37" s="4">
        <f t="shared" si="3"/>
        <v>-0.021596573019081022</v>
      </c>
    </row>
    <row r="38" spans="1:8" ht="12.75">
      <c r="A38" s="17" t="s">
        <v>70</v>
      </c>
      <c r="B38" s="3">
        <v>46955</v>
      </c>
      <c r="C38" s="3">
        <v>12331</v>
      </c>
      <c r="D38" s="4">
        <f t="shared" si="2"/>
        <v>2.807882572378558</v>
      </c>
      <c r="E38" s="5"/>
      <c r="F38" s="3">
        <v>46955</v>
      </c>
      <c r="G38" s="3">
        <v>12331</v>
      </c>
      <c r="H38" s="4">
        <f t="shared" si="3"/>
        <v>2.807882572378558</v>
      </c>
    </row>
    <row r="39" spans="1:8" ht="12.75">
      <c r="A39" s="17" t="s">
        <v>15</v>
      </c>
      <c r="B39" s="3">
        <v>42601</v>
      </c>
      <c r="C39" s="3">
        <v>38130</v>
      </c>
      <c r="D39" s="4">
        <f>B39/C39-1</f>
        <v>0.11725675321269335</v>
      </c>
      <c r="E39" s="5"/>
      <c r="F39" s="3">
        <v>45211</v>
      </c>
      <c r="G39" s="3">
        <v>42203</v>
      </c>
      <c r="H39" s="4">
        <f t="shared" si="3"/>
        <v>0.07127455394166282</v>
      </c>
    </row>
    <row r="40" spans="1:8" ht="12.75">
      <c r="A40" s="17" t="s">
        <v>71</v>
      </c>
      <c r="B40" s="3" t="s">
        <v>63</v>
      </c>
      <c r="C40" s="3">
        <v>7899</v>
      </c>
      <c r="D40" s="70">
        <v>-1</v>
      </c>
      <c r="E40" s="5"/>
      <c r="F40" s="64" t="s">
        <v>63</v>
      </c>
      <c r="G40" s="64">
        <v>0</v>
      </c>
      <c r="H40" s="64">
        <v>0</v>
      </c>
    </row>
    <row r="41" spans="1:8" ht="12.75">
      <c r="A41" s="17" t="s">
        <v>57</v>
      </c>
      <c r="B41" s="3">
        <v>391981</v>
      </c>
      <c r="C41" s="3">
        <v>365931</v>
      </c>
      <c r="D41" s="70">
        <v>0.0712</v>
      </c>
      <c r="E41" s="5"/>
      <c r="F41" s="3">
        <v>414370</v>
      </c>
      <c r="G41" s="3">
        <v>387441</v>
      </c>
      <c r="H41" s="4">
        <f t="shared" si="3"/>
        <v>0.06950477621108764</v>
      </c>
    </row>
    <row r="42" spans="1:8" ht="13.5">
      <c r="A42" s="10" t="s">
        <v>17</v>
      </c>
      <c r="B42" s="3">
        <v>1042779</v>
      </c>
      <c r="C42" s="3">
        <v>689531</v>
      </c>
      <c r="D42" s="4">
        <f t="shared" si="2"/>
        <v>0.5123018399462824</v>
      </c>
      <c r="E42" s="5"/>
      <c r="F42" s="3">
        <v>1290614</v>
      </c>
      <c r="G42" s="3">
        <v>913252</v>
      </c>
      <c r="H42" s="4">
        <f t="shared" si="3"/>
        <v>0.4132068695168474</v>
      </c>
    </row>
    <row r="43" spans="1:8" ht="14.25" thickBot="1">
      <c r="A43" s="10" t="s">
        <v>18</v>
      </c>
      <c r="B43" s="9">
        <v>86120</v>
      </c>
      <c r="C43" s="9">
        <v>78894</v>
      </c>
      <c r="D43" s="4">
        <f t="shared" si="2"/>
        <v>0.09159124901766935</v>
      </c>
      <c r="E43" s="5"/>
      <c r="F43" s="9">
        <v>113935</v>
      </c>
      <c r="G43" s="9">
        <v>112012</v>
      </c>
      <c r="H43" s="4">
        <f t="shared" si="3"/>
        <v>0.017167803449630314</v>
      </c>
    </row>
    <row r="44" spans="1:8" ht="13.5" thickBot="1">
      <c r="A44" s="40" t="s">
        <v>19</v>
      </c>
      <c r="B44" s="12">
        <f>SUM(B33:B43)</f>
        <v>83808259</v>
      </c>
      <c r="C44" s="12">
        <f>SUM(C33:C43)</f>
        <v>78941632</v>
      </c>
      <c r="D44" s="39">
        <f t="shared" si="2"/>
        <v>0.06164842145650096</v>
      </c>
      <c r="E44" s="5"/>
      <c r="F44" s="12">
        <f>SUM(F33:F43)</f>
        <v>87413741</v>
      </c>
      <c r="G44" s="12">
        <f>SUM(G33:G43)</f>
        <v>82508445</v>
      </c>
      <c r="H44" s="55">
        <f t="shared" si="3"/>
        <v>0.05945204760555112</v>
      </c>
    </row>
    <row r="45" spans="1:5" ht="13.5" thickTop="1">
      <c r="A45" s="16"/>
      <c r="B45" s="3"/>
      <c r="C45" s="3"/>
      <c r="D45" s="4"/>
      <c r="E45" s="5"/>
    </row>
    <row r="46" spans="1:5" ht="12.75">
      <c r="A46" s="13" t="s">
        <v>20</v>
      </c>
      <c r="B46" s="18"/>
      <c r="C46" s="18"/>
      <c r="D46" s="4"/>
      <c r="E46" s="5"/>
    </row>
    <row r="47" spans="1:8" ht="12.75">
      <c r="A47" s="17" t="s">
        <v>21</v>
      </c>
      <c r="B47" s="3">
        <v>5302592</v>
      </c>
      <c r="C47" s="3">
        <v>5302419</v>
      </c>
      <c r="D47" s="4">
        <f t="shared" si="2"/>
        <v>3.262661815295331E-05</v>
      </c>
      <c r="E47" s="5"/>
      <c r="F47" s="3">
        <v>5302592</v>
      </c>
      <c r="G47" s="3">
        <v>5302419</v>
      </c>
      <c r="H47" s="4">
        <f aca="true" t="shared" si="4" ref="H47:H52">F47/G47-1</f>
        <v>3.262661815295331E-05</v>
      </c>
    </row>
    <row r="48" spans="1:8" ht="12.75">
      <c r="A48" s="2" t="s">
        <v>22</v>
      </c>
      <c r="B48" s="3">
        <v>-85121</v>
      </c>
      <c r="C48" s="3">
        <v>-48655</v>
      </c>
      <c r="D48" s="4">
        <f t="shared" si="2"/>
        <v>0.7494810399753367</v>
      </c>
      <c r="E48" s="5"/>
      <c r="F48" s="3">
        <v>-100408</v>
      </c>
      <c r="G48" s="3">
        <v>-63942</v>
      </c>
      <c r="H48" s="4">
        <f t="shared" si="4"/>
        <v>0.5702980826373902</v>
      </c>
    </row>
    <row r="49" spans="1:8" ht="12.75">
      <c r="A49" s="17" t="s">
        <v>23</v>
      </c>
      <c r="B49" s="3">
        <v>28614</v>
      </c>
      <c r="C49" s="3">
        <v>28396</v>
      </c>
      <c r="D49" s="4">
        <f t="shared" si="2"/>
        <v>0.007677137625017538</v>
      </c>
      <c r="E49" s="5"/>
      <c r="F49" s="3">
        <v>31235</v>
      </c>
      <c r="G49" s="3">
        <v>31016</v>
      </c>
      <c r="H49" s="4">
        <f t="shared" si="4"/>
        <v>0.007060871808099112</v>
      </c>
    </row>
    <row r="50" spans="1:8" ht="12.75">
      <c r="A50" s="2" t="s">
        <v>24</v>
      </c>
      <c r="B50" s="3">
        <v>2665250</v>
      </c>
      <c r="C50" s="3">
        <v>2376845</v>
      </c>
      <c r="D50" s="4">
        <f t="shared" si="2"/>
        <v>0.12133942263799291</v>
      </c>
      <c r="E50" s="5"/>
      <c r="F50" s="3">
        <v>3024005</v>
      </c>
      <c r="G50" s="3">
        <v>2708300</v>
      </c>
      <c r="H50" s="4">
        <f t="shared" si="4"/>
        <v>0.11656943470073489</v>
      </c>
    </row>
    <row r="51" spans="1:8" ht="12.75">
      <c r="A51" s="17" t="s">
        <v>25</v>
      </c>
      <c r="B51" s="3">
        <v>497598</v>
      </c>
      <c r="C51" s="3">
        <v>837438</v>
      </c>
      <c r="D51" s="4">
        <f t="shared" si="2"/>
        <v>-0.40580914646815647</v>
      </c>
      <c r="E51" s="5"/>
      <c r="F51" s="3">
        <v>514514</v>
      </c>
      <c r="G51" s="3">
        <v>853449</v>
      </c>
      <c r="H51" s="4">
        <f t="shared" si="4"/>
        <v>-0.397135622632401</v>
      </c>
    </row>
    <row r="52" spans="1:8" ht="13.5" thickBot="1">
      <c r="A52" s="40" t="s">
        <v>26</v>
      </c>
      <c r="B52" s="19">
        <f>SUM(B47:B51)</f>
        <v>8408933</v>
      </c>
      <c r="C52" s="19">
        <f>SUM(C47:C51)</f>
        <v>8496443</v>
      </c>
      <c r="D52" s="37">
        <f t="shared" si="2"/>
        <v>-0.01029960419907483</v>
      </c>
      <c r="E52" s="5"/>
      <c r="F52" s="19">
        <f>SUM(F47:F51)</f>
        <v>8771938</v>
      </c>
      <c r="G52" s="19">
        <f>SUM(G47:G51)</f>
        <v>8831242</v>
      </c>
      <c r="H52" s="56">
        <f t="shared" si="4"/>
        <v>-0.006715250244529569</v>
      </c>
    </row>
    <row r="53" spans="1:8" ht="12.75">
      <c r="A53" s="2" t="s">
        <v>72</v>
      </c>
      <c r="B53" s="64">
        <v>0</v>
      </c>
      <c r="C53" s="64">
        <v>0</v>
      </c>
      <c r="D53" s="64">
        <v>0</v>
      </c>
      <c r="E53" s="5"/>
      <c r="F53" s="3">
        <v>375701</v>
      </c>
      <c r="G53" s="3">
        <v>382594</v>
      </c>
      <c r="H53" s="4">
        <f>F53/G53-1</f>
        <v>-0.018016487451449792</v>
      </c>
    </row>
    <row r="54" spans="1:8" ht="13.5" thickBot="1">
      <c r="A54" s="40" t="s">
        <v>27</v>
      </c>
      <c r="B54" s="12">
        <f>B52+B44+B53</f>
        <v>92217192</v>
      </c>
      <c r="C54" s="12">
        <f>C52+C44+C53</f>
        <v>87438075</v>
      </c>
      <c r="D54" s="51">
        <f t="shared" si="2"/>
        <v>0.05465716165411916</v>
      </c>
      <c r="E54" s="5"/>
      <c r="F54" s="12">
        <f>F52+F44+F53</f>
        <v>96561380</v>
      </c>
      <c r="G54" s="12">
        <f>G52+G44+G53</f>
        <v>91722281</v>
      </c>
      <c r="H54" s="57">
        <f>F54/G54-1</f>
        <v>0.05275816243601694</v>
      </c>
    </row>
    <row r="55" ht="13.5" thickTop="1"/>
    <row r="56" spans="1:3" ht="12.75">
      <c r="A56" s="49" t="s">
        <v>73</v>
      </c>
      <c r="B56" s="5"/>
      <c r="C56" s="5"/>
    </row>
    <row r="57" spans="1:4" ht="12.75">
      <c r="A57" s="49" t="s">
        <v>64</v>
      </c>
      <c r="B57" s="5"/>
      <c r="C57" s="5"/>
      <c r="D57" s="5"/>
    </row>
    <row r="58" spans="2:3" ht="12.75">
      <c r="B58" s="5"/>
      <c r="C58" s="5"/>
    </row>
    <row r="59" spans="1:6" ht="14.25">
      <c r="A59" s="50" t="s">
        <v>47</v>
      </c>
      <c r="C59" s="50"/>
      <c r="F59" s="50" t="s">
        <v>48</v>
      </c>
    </row>
    <row r="60" spans="1:6" ht="14.25">
      <c r="A60" s="50" t="s">
        <v>49</v>
      </c>
      <c r="C60" s="50"/>
      <c r="F60" s="50" t="s">
        <v>50</v>
      </c>
    </row>
  </sheetData>
  <sheetProtection password="E73A" sheet="1" objects="1" scenarios="1"/>
  <mergeCells count="14">
    <mergeCell ref="G31:G32"/>
    <mergeCell ref="B30:D30"/>
    <mergeCell ref="B31:B32"/>
    <mergeCell ref="C31:C32"/>
    <mergeCell ref="F31:F32"/>
    <mergeCell ref="A1:D1"/>
    <mergeCell ref="A2:D2"/>
    <mergeCell ref="F4:H4"/>
    <mergeCell ref="F5:F6"/>
    <mergeCell ref="G5:G6"/>
    <mergeCell ref="F30:H30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62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69.57421875" style="21" customWidth="1"/>
    <col min="2" max="2" width="13.28125" style="21" customWidth="1"/>
    <col min="3" max="3" width="15.57421875" style="21" customWidth="1"/>
    <col min="4" max="4" width="12.421875" style="21" customWidth="1"/>
    <col min="5" max="5" width="4.7109375" style="21" customWidth="1"/>
    <col min="6" max="6" width="13.421875" style="21" customWidth="1"/>
    <col min="7" max="8" width="13.00390625" style="21" customWidth="1"/>
    <col min="9" max="9" width="7.28125" style="21" bestFit="1" customWidth="1"/>
    <col min="10" max="10" width="5.140625" style="21" bestFit="1" customWidth="1"/>
    <col min="11" max="16384" width="9.140625" style="21" customWidth="1"/>
  </cols>
  <sheetData>
    <row r="1" ht="12.75">
      <c r="A1" s="63" t="s">
        <v>74</v>
      </c>
    </row>
    <row r="4" spans="1:8" ht="15" customHeight="1">
      <c r="A4" s="20"/>
      <c r="B4" s="82" t="s">
        <v>56</v>
      </c>
      <c r="C4" s="73"/>
      <c r="D4" s="73"/>
      <c r="F4" s="74" t="s">
        <v>0</v>
      </c>
      <c r="G4" s="74"/>
      <c r="H4" s="75"/>
    </row>
    <row r="5" spans="1:8" ht="12.75">
      <c r="A5" s="78" t="s">
        <v>28</v>
      </c>
      <c r="B5" s="80">
        <v>43921</v>
      </c>
      <c r="C5" s="80">
        <v>43555</v>
      </c>
      <c r="D5" s="22" t="s">
        <v>85</v>
      </c>
      <c r="F5" s="80">
        <v>43921</v>
      </c>
      <c r="G5" s="80">
        <v>43555</v>
      </c>
      <c r="H5" s="22" t="s">
        <v>85</v>
      </c>
    </row>
    <row r="6" spans="1:8" ht="13.5" thickBot="1">
      <c r="A6" s="79"/>
      <c r="B6" s="81"/>
      <c r="C6" s="81"/>
      <c r="D6" s="23" t="s">
        <v>86</v>
      </c>
      <c r="F6" s="81"/>
      <c r="G6" s="81"/>
      <c r="H6" s="23" t="s">
        <v>86</v>
      </c>
    </row>
    <row r="7" spans="1:8" ht="12.75">
      <c r="A7" s="24" t="s">
        <v>80</v>
      </c>
      <c r="B7" s="27">
        <v>809026</v>
      </c>
      <c r="C7" s="27">
        <v>781454</v>
      </c>
      <c r="D7" s="25">
        <f aca="true" t="shared" si="0" ref="D7:D14">B7/C7-1</f>
        <v>0.03528294691690115</v>
      </c>
      <c r="E7" s="27"/>
      <c r="F7" s="27">
        <v>877110</v>
      </c>
      <c r="G7" s="27">
        <v>855324</v>
      </c>
      <c r="H7" s="25">
        <f>F7/G7-1</f>
        <v>0.025471049567181492</v>
      </c>
    </row>
    <row r="8" spans="1:8" ht="12.75">
      <c r="A8" s="24" t="s">
        <v>60</v>
      </c>
      <c r="B8" s="68">
        <v>0</v>
      </c>
      <c r="C8" s="68">
        <v>0</v>
      </c>
      <c r="D8" s="67">
        <v>0</v>
      </c>
      <c r="E8" s="27"/>
      <c r="F8" s="3">
        <v>24943</v>
      </c>
      <c r="G8" s="3">
        <v>26055</v>
      </c>
      <c r="H8" s="25">
        <f>F8/G8-1</f>
        <v>-0.042678948378430226</v>
      </c>
    </row>
    <row r="9" spans="1:8" ht="12.75">
      <c r="A9" s="24" t="s">
        <v>29</v>
      </c>
      <c r="B9" s="27">
        <v>-148616</v>
      </c>
      <c r="C9" s="27">
        <v>-112181</v>
      </c>
      <c r="D9" s="25">
        <f t="shared" si="0"/>
        <v>0.32478762000695305</v>
      </c>
      <c r="E9" s="27"/>
      <c r="F9" s="27">
        <v>-163890</v>
      </c>
      <c r="G9" s="27">
        <v>-127876</v>
      </c>
      <c r="H9" s="25">
        <f>F9/G9-1</f>
        <v>0.28163220619975604</v>
      </c>
    </row>
    <row r="10" spans="1:8" ht="12.75">
      <c r="A10" s="24" t="s">
        <v>61</v>
      </c>
      <c r="B10" s="27">
        <v>-331</v>
      </c>
      <c r="C10" s="27">
        <v>-440</v>
      </c>
      <c r="D10" s="25">
        <f t="shared" si="0"/>
        <v>-0.24772727272727268</v>
      </c>
      <c r="E10" s="27"/>
      <c r="F10" s="27">
        <v>-386</v>
      </c>
      <c r="G10" s="27">
        <v>-499</v>
      </c>
      <c r="H10" s="25">
        <f>F10/G10-1</f>
        <v>-0.22645290581162325</v>
      </c>
    </row>
    <row r="11" spans="1:8" ht="12.75">
      <c r="A11" s="43" t="s">
        <v>30</v>
      </c>
      <c r="B11" s="28">
        <f>SUM(B7:B10)</f>
        <v>660079</v>
      </c>
      <c r="C11" s="28">
        <f>SUM(C7:C10)</f>
        <v>668833</v>
      </c>
      <c r="D11" s="29">
        <f t="shared" si="0"/>
        <v>-0.01308846901991978</v>
      </c>
      <c r="E11" s="27"/>
      <c r="F11" s="28">
        <f>SUM(F7:F10)</f>
        <v>737777</v>
      </c>
      <c r="G11" s="28">
        <f>SUM(G7:G10)</f>
        <v>753004</v>
      </c>
      <c r="H11" s="29">
        <f aca="true" t="shared" si="1" ref="H11:H29">F11/G11-1</f>
        <v>-0.02022167212923176</v>
      </c>
    </row>
    <row r="12" spans="1:8" ht="12.75">
      <c r="A12" s="24" t="s">
        <v>31</v>
      </c>
      <c r="B12" s="27">
        <v>234067</v>
      </c>
      <c r="C12" s="27">
        <v>219956</v>
      </c>
      <c r="D12" s="25">
        <f t="shared" si="0"/>
        <v>0.06415373983887696</v>
      </c>
      <c r="E12" s="27"/>
      <c r="F12" s="27">
        <v>271232</v>
      </c>
      <c r="G12" s="27">
        <v>251346</v>
      </c>
      <c r="H12" s="25">
        <f t="shared" si="1"/>
        <v>0.07911802853437089</v>
      </c>
    </row>
    <row r="13" spans="1:8" ht="12.75">
      <c r="A13" s="24" t="s">
        <v>32</v>
      </c>
      <c r="B13" s="27">
        <v>-76292</v>
      </c>
      <c r="C13" s="27">
        <v>-61438</v>
      </c>
      <c r="D13" s="25">
        <f t="shared" si="0"/>
        <v>0.24177219310524434</v>
      </c>
      <c r="E13" s="27"/>
      <c r="F13" s="27">
        <v>-86414</v>
      </c>
      <c r="G13" s="27">
        <v>-68297</v>
      </c>
      <c r="H13" s="25">
        <f t="shared" si="1"/>
        <v>0.2652678741379564</v>
      </c>
    </row>
    <row r="14" spans="1:9" ht="12.75">
      <c r="A14" s="44" t="s">
        <v>33</v>
      </c>
      <c r="B14" s="31">
        <f>SUM(B12:B13)</f>
        <v>157775</v>
      </c>
      <c r="C14" s="31">
        <f>SUM(C12:C13)</f>
        <v>158518</v>
      </c>
      <c r="D14" s="29">
        <f t="shared" si="0"/>
        <v>-0.004687164864558002</v>
      </c>
      <c r="E14" s="27"/>
      <c r="F14" s="31">
        <f>SUM(F12:F13)</f>
        <v>184818</v>
      </c>
      <c r="G14" s="31">
        <f>SUM(G12:G13)</f>
        <v>183049</v>
      </c>
      <c r="H14" s="29">
        <f t="shared" si="1"/>
        <v>0.009664079017093874</v>
      </c>
      <c r="I14" s="21" t="s">
        <v>34</v>
      </c>
    </row>
    <row r="15" spans="1:8" ht="12.75">
      <c r="A15" s="45" t="s">
        <v>35</v>
      </c>
      <c r="B15" s="27">
        <v>52970</v>
      </c>
      <c r="C15" s="27">
        <v>67043</v>
      </c>
      <c r="D15" s="25">
        <f>B15/C15-1</f>
        <v>-0.20991005772414717</v>
      </c>
      <c r="E15" s="27"/>
      <c r="F15" s="27">
        <v>59749</v>
      </c>
      <c r="G15" s="27">
        <v>80470</v>
      </c>
      <c r="H15" s="25">
        <f t="shared" si="1"/>
        <v>-0.2574996893252144</v>
      </c>
    </row>
    <row r="16" spans="1:8" ht="26.25">
      <c r="A16" s="34" t="s">
        <v>81</v>
      </c>
      <c r="B16" s="27">
        <v>96770</v>
      </c>
      <c r="C16" s="27">
        <v>6654</v>
      </c>
      <c r="D16" s="25"/>
      <c r="E16" s="27"/>
      <c r="F16" s="27">
        <v>96777</v>
      </c>
      <c r="G16" s="27">
        <v>6666</v>
      </c>
      <c r="H16" s="25"/>
    </row>
    <row r="17" spans="1:8" ht="26.25">
      <c r="A17" s="34" t="s">
        <v>82</v>
      </c>
      <c r="B17" s="27">
        <v>-103931</v>
      </c>
      <c r="C17" s="27">
        <v>16992</v>
      </c>
      <c r="D17" s="25"/>
      <c r="E17" s="27"/>
      <c r="F17" s="27">
        <v>-100872</v>
      </c>
      <c r="G17" s="27">
        <v>35591</v>
      </c>
      <c r="H17" s="25"/>
    </row>
    <row r="18" spans="1:8" ht="12.75">
      <c r="A18" s="45" t="s">
        <v>83</v>
      </c>
      <c r="B18" s="27">
        <v>-69795</v>
      </c>
      <c r="C18" s="27">
        <v>-107615</v>
      </c>
      <c r="D18" s="25">
        <f aca="true" t="shared" si="2" ref="D18:D24">B18/C18-1</f>
        <v>-0.3514379965618176</v>
      </c>
      <c r="E18" s="27"/>
      <c r="F18" s="27">
        <v>-71445</v>
      </c>
      <c r="G18" s="27">
        <v>-108477</v>
      </c>
      <c r="H18" s="25">
        <f t="shared" si="1"/>
        <v>-0.3413811222655494</v>
      </c>
    </row>
    <row r="19" spans="1:8" ht="12.75">
      <c r="A19" s="45" t="s">
        <v>36</v>
      </c>
      <c r="B19" s="27">
        <v>25405</v>
      </c>
      <c r="C19" s="27">
        <v>25518</v>
      </c>
      <c r="D19" s="25">
        <f t="shared" si="2"/>
        <v>-0.004428246727799956</v>
      </c>
      <c r="E19" s="27"/>
      <c r="F19" s="27">
        <v>30189</v>
      </c>
      <c r="G19" s="27">
        <v>38508</v>
      </c>
      <c r="H19" s="25">
        <f t="shared" si="1"/>
        <v>-0.21603303209722657</v>
      </c>
    </row>
    <row r="20" spans="1:8" ht="13.5" thickBot="1">
      <c r="A20" s="43" t="s">
        <v>37</v>
      </c>
      <c r="B20" s="32">
        <f>SUM(B14:B19)+B11</f>
        <v>819273</v>
      </c>
      <c r="C20" s="32">
        <f>SUM(C14:C19)+C11</f>
        <v>835943</v>
      </c>
      <c r="D20" s="58">
        <f t="shared" si="2"/>
        <v>-0.019941551038767047</v>
      </c>
      <c r="E20" s="27"/>
      <c r="F20" s="32">
        <f>SUM(F14:F19)+F11</f>
        <v>936993</v>
      </c>
      <c r="G20" s="32">
        <f>SUM(G14:G19)+G11</f>
        <v>988811</v>
      </c>
      <c r="H20" s="58">
        <f t="shared" si="1"/>
        <v>-0.05240435229786078</v>
      </c>
    </row>
    <row r="21" spans="1:8" ht="13.5" thickTop="1">
      <c r="A21" s="45" t="s">
        <v>38</v>
      </c>
      <c r="B21" s="59">
        <v>-257896</v>
      </c>
      <c r="C21" s="59">
        <v>-225179</v>
      </c>
      <c r="D21" s="25">
        <f t="shared" si="2"/>
        <v>0.14529329999689145</v>
      </c>
      <c r="E21" s="27"/>
      <c r="F21" s="59">
        <v>-290633</v>
      </c>
      <c r="G21" s="59">
        <v>-253714</v>
      </c>
      <c r="H21" s="25">
        <f t="shared" si="1"/>
        <v>0.14551424044396444</v>
      </c>
    </row>
    <row r="22" spans="1:9" ht="12.75">
      <c r="A22" s="45" t="s">
        <v>39</v>
      </c>
      <c r="B22" s="59">
        <v>-72479</v>
      </c>
      <c r="C22" s="59">
        <v>-67747</v>
      </c>
      <c r="D22" s="25">
        <f t="shared" si="2"/>
        <v>0.0698481113554843</v>
      </c>
      <c r="E22" s="27"/>
      <c r="F22" s="59">
        <v>-78275</v>
      </c>
      <c r="G22" s="59">
        <v>-73430</v>
      </c>
      <c r="H22" s="25">
        <f t="shared" si="1"/>
        <v>0.06598120659131146</v>
      </c>
      <c r="I22" s="27"/>
    </row>
    <row r="23" spans="1:8" ht="13.5" thickBot="1">
      <c r="A23" s="34" t="s">
        <v>40</v>
      </c>
      <c r="B23" s="30">
        <v>-144404</v>
      </c>
      <c r="C23" s="26">
        <v>-135533</v>
      </c>
      <c r="D23" s="25">
        <f t="shared" si="2"/>
        <v>0.06545269417780175</v>
      </c>
      <c r="E23" s="27"/>
      <c r="F23" s="30">
        <v>-166555</v>
      </c>
      <c r="G23" s="26">
        <v>-162980</v>
      </c>
      <c r="H23" s="25">
        <f t="shared" si="1"/>
        <v>0.0219352067738372</v>
      </c>
    </row>
    <row r="24" spans="1:8" ht="13.5" thickBot="1">
      <c r="A24" s="43" t="s">
        <v>41</v>
      </c>
      <c r="B24" s="33">
        <f>B23+B22+B21</f>
        <v>-474779</v>
      </c>
      <c r="C24" s="33">
        <f>C23+C22+C21</f>
        <v>-428459</v>
      </c>
      <c r="D24" s="46">
        <f t="shared" si="2"/>
        <v>0.10810836042655181</v>
      </c>
      <c r="E24" s="27"/>
      <c r="F24" s="33">
        <f>F23+F22+F21</f>
        <v>-535463</v>
      </c>
      <c r="G24" s="33">
        <f>G23+G22+G21</f>
        <v>-490124</v>
      </c>
      <c r="H24" s="46">
        <f t="shared" si="1"/>
        <v>0.09250516195901448</v>
      </c>
    </row>
    <row r="25" spans="1:8" ht="12" customHeight="1" thickTop="1">
      <c r="A25" s="34"/>
      <c r="B25" s="35"/>
      <c r="C25" s="35"/>
      <c r="D25" s="25"/>
      <c r="E25" s="27"/>
      <c r="F25" s="35"/>
      <c r="G25" s="35"/>
      <c r="H25" s="25"/>
    </row>
    <row r="26" spans="1:8" ht="26.25">
      <c r="A26" s="66" t="s">
        <v>54</v>
      </c>
      <c r="B26" s="27">
        <v>-40976</v>
      </c>
      <c r="C26" s="27">
        <v>115909</v>
      </c>
      <c r="D26" s="71">
        <f>B26/C26-1</f>
        <v>-1.3535187086421243</v>
      </c>
      <c r="E26" s="27"/>
      <c r="F26" s="27">
        <v>-51305</v>
      </c>
      <c r="G26" s="27">
        <v>106101</v>
      </c>
      <c r="H26" s="60">
        <f t="shared" si="1"/>
        <v>-1.4835486941687637</v>
      </c>
    </row>
    <row r="27" spans="1:8" ht="12.75">
      <c r="A27" s="43" t="s">
        <v>42</v>
      </c>
      <c r="B27" s="36">
        <f>B20+B24+B26</f>
        <v>303518</v>
      </c>
      <c r="C27" s="36">
        <f>C20+C24+C26</f>
        <v>523393</v>
      </c>
      <c r="D27" s="29">
        <f>B27/C27-1</f>
        <v>-0.4200954158729674</v>
      </c>
      <c r="E27" s="27"/>
      <c r="F27" s="36">
        <f>F20+F24+F26</f>
        <v>350225</v>
      </c>
      <c r="G27" s="36">
        <f>G20+G24+G26</f>
        <v>604788</v>
      </c>
      <c r="H27" s="25">
        <f t="shared" si="1"/>
        <v>-0.4209127826610316</v>
      </c>
    </row>
    <row r="28" spans="1:8" ht="13.5" thickBot="1">
      <c r="A28" s="45" t="s">
        <v>58</v>
      </c>
      <c r="B28" s="30">
        <v>-42523</v>
      </c>
      <c r="C28" s="30">
        <v>-87319</v>
      </c>
      <c r="D28" s="25">
        <f>B28/C28-1</f>
        <v>-0.5130154949094698</v>
      </c>
      <c r="E28" s="27"/>
      <c r="F28" s="27">
        <v>-46284</v>
      </c>
      <c r="G28" s="27">
        <v>-97325</v>
      </c>
      <c r="H28" s="25">
        <f t="shared" si="1"/>
        <v>-0.5244387361931673</v>
      </c>
    </row>
    <row r="29" spans="1:8" ht="13.5" thickBot="1">
      <c r="A29" s="44" t="s">
        <v>43</v>
      </c>
      <c r="B29" s="33">
        <f>B27+B28</f>
        <v>260995</v>
      </c>
      <c r="C29" s="33">
        <f>C27+C28</f>
        <v>436074</v>
      </c>
      <c r="D29" s="46">
        <f>B29/C29-1</f>
        <v>-0.4014891967877011</v>
      </c>
      <c r="E29" s="27"/>
      <c r="F29" s="33">
        <f>F27+F28</f>
        <v>303941</v>
      </c>
      <c r="G29" s="33">
        <f>G27+G28</f>
        <v>507463</v>
      </c>
      <c r="H29" s="46">
        <f t="shared" si="1"/>
        <v>-0.40105781111135197</v>
      </c>
    </row>
    <row r="30" ht="13.5" thickTop="1"/>
    <row r="31" ht="12.75">
      <c r="C31" s="27"/>
    </row>
    <row r="32" ht="12.75">
      <c r="A32" s="61" t="s">
        <v>84</v>
      </c>
    </row>
    <row r="35" spans="1:6" ht="13.5">
      <c r="A35" s="62" t="s">
        <v>53</v>
      </c>
      <c r="F35" s="62" t="s">
        <v>48</v>
      </c>
    </row>
    <row r="36" spans="1:6" ht="12.75">
      <c r="A36" s="63" t="s">
        <v>49</v>
      </c>
      <c r="F36" s="63" t="s">
        <v>50</v>
      </c>
    </row>
  </sheetData>
  <sheetProtection password="E73A" sheet="1" objects="1" scenarios="1"/>
  <mergeCells count="7"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2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2019-11-25T08:24:48Z</cp:lastPrinted>
  <dcterms:created xsi:type="dcterms:W3CDTF">2019-10-07T13:12:44Z</dcterms:created>
  <dcterms:modified xsi:type="dcterms:W3CDTF">2020-04-30T09:15:55Z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diana.bidianu@btrl.ro</vt:lpwstr>
  </property>
  <property fmtid="{D5CDD505-2E9C-101B-9397-08002B2CF9AE}" pid="5" name="MSIP_Label_8e5d59b6-70e5-4090-b56a-9536dba5c905_SetDate">
    <vt:lpwstr>2019-11-25T09:46:32.9634404Z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aa769a48-90b9-47ea-83d4-864c534b25f2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